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1805" windowHeight="6525" tabRatio="873" firstSheet="2" activeTab="2"/>
  </bookViews>
  <sheets>
    <sheet name="Развит.здравоохранения" sheetId="70" state="hidden" r:id="rId1"/>
    <sheet name="Пож.без-ть" sheetId="72" state="hidden" r:id="rId2"/>
    <sheet name="Модерн-ция СВОД" sheetId="75" r:id="rId3"/>
    <sheet name="Модерн-ция 2011-2012" sheetId="85" state="hidden" r:id="rId4"/>
    <sheet name="ГБ 1" sheetId="77" state="hidden" r:id="rId5"/>
    <sheet name="БСМП" sheetId="78" state="hidden" r:id="rId6"/>
    <sheet name="ДГБ" sheetId="79" state="hidden" r:id="rId7"/>
    <sheet name="ГП 1" sheetId="80" state="hidden" r:id="rId8"/>
    <sheet name="ГП 3" sheetId="81" state="hidden" r:id="rId9"/>
    <sheet name="Стом" sheetId="82" state="hidden" r:id="rId10"/>
    <sheet name="Роддом" sheetId="83" state="hidden" r:id="rId11"/>
    <sheet name="Лист1" sheetId="84" state="hidden" r:id="rId12"/>
  </sheets>
  <definedNames>
    <definedName name="_xlnm.Print_Titles" localSheetId="5">БСМП!$7:$10</definedName>
    <definedName name="_xlnm.Print_Titles" localSheetId="4">'ГБ 1'!$7:$10</definedName>
    <definedName name="_xlnm.Print_Titles" localSheetId="7">'ГП 1'!$7:$10</definedName>
    <definedName name="_xlnm.Print_Titles" localSheetId="8">'ГП 3'!$7:$10</definedName>
    <definedName name="_xlnm.Print_Titles" localSheetId="6">ДГБ!$7:$10</definedName>
    <definedName name="_xlnm.Print_Titles" localSheetId="3">'Модерн-ция 2011-2012'!$7:$10</definedName>
    <definedName name="_xlnm.Print_Titles" localSheetId="2">'Модерн-ция СВОД'!$7:$10</definedName>
    <definedName name="_xlnm.Print_Titles" localSheetId="1">'Пож.без-ть'!$7:$10</definedName>
    <definedName name="_xlnm.Print_Titles" localSheetId="0">Развит.здравоохранения!$7:$10</definedName>
    <definedName name="_xlnm.Print_Titles" localSheetId="10">Роддом!$7:$10</definedName>
    <definedName name="_xlnm.Print_Titles" localSheetId="9">Стом!$7:$10</definedName>
    <definedName name="_xlnm.Print_Area" localSheetId="3">'Модерн-ция 2011-2012'!$A$1:$R$44</definedName>
    <definedName name="_xlnm.Print_Area" localSheetId="2">'Модерн-ция СВОД'!$A$1:$R$44</definedName>
    <definedName name="_xlnm.Print_Area" localSheetId="0">Развит.здравоохранения!$A$1:$R$54</definedName>
  </definedNames>
  <calcPr calcId="125725"/>
</workbook>
</file>

<file path=xl/calcChain.xml><?xml version="1.0" encoding="utf-8"?>
<calcChain xmlns="http://schemas.openxmlformats.org/spreadsheetml/2006/main">
  <c r="E13" i="75"/>
  <c r="O19"/>
  <c r="P19"/>
  <c r="Q19"/>
  <c r="N19"/>
  <c r="J19"/>
  <c r="K19"/>
  <c r="L19"/>
  <c r="M20"/>
  <c r="M21"/>
  <c r="M22"/>
  <c r="M23"/>
  <c r="M24"/>
  <c r="M18"/>
  <c r="H31" i="70"/>
  <c r="H32"/>
  <c r="H33"/>
  <c r="H34"/>
  <c r="H35"/>
  <c r="H36"/>
  <c r="H37"/>
  <c r="H38"/>
  <c r="H39"/>
  <c r="H41"/>
  <c r="H42"/>
  <c r="M31"/>
  <c r="M32"/>
  <c r="M33"/>
  <c r="M34"/>
  <c r="M35"/>
  <c r="M36"/>
  <c r="M37"/>
  <c r="M38"/>
  <c r="M39"/>
  <c r="M40"/>
  <c r="M41"/>
  <c r="M42"/>
  <c r="S14"/>
  <c r="T14"/>
  <c r="S15"/>
  <c r="T15"/>
  <c r="S25"/>
  <c r="T25"/>
  <c r="S26"/>
  <c r="T26"/>
  <c r="L29"/>
  <c r="N29"/>
  <c r="J40"/>
  <c r="H40"/>
  <c r="P30"/>
  <c r="P29"/>
  <c r="O30"/>
  <c r="M30"/>
  <c r="O29"/>
  <c r="O28"/>
  <c r="K30"/>
  <c r="J30"/>
  <c r="H30" s="1"/>
  <c r="J29"/>
  <c r="L28"/>
  <c r="N28"/>
  <c r="Q28"/>
  <c r="O13"/>
  <c r="F12"/>
  <c r="E12"/>
  <c r="I14" i="75"/>
  <c r="K14"/>
  <c r="K13"/>
  <c r="L14"/>
  <c r="L13"/>
  <c r="J14"/>
  <c r="H14"/>
  <c r="N14"/>
  <c r="N13"/>
  <c r="P14"/>
  <c r="P13"/>
  <c r="Q14"/>
  <c r="Q13"/>
  <c r="O14"/>
  <c r="O13"/>
  <c r="M16"/>
  <c r="M17"/>
  <c r="H16"/>
  <c r="H17"/>
  <c r="H18"/>
  <c r="H15"/>
  <c r="M15"/>
  <c r="R14" i="70"/>
  <c r="R15"/>
  <c r="H22"/>
  <c r="H21" s="1"/>
  <c r="I21"/>
  <c r="K21"/>
  <c r="L21"/>
  <c r="M22"/>
  <c r="N21"/>
  <c r="P21"/>
  <c r="Q21"/>
  <c r="I28"/>
  <c r="J23"/>
  <c r="O21"/>
  <c r="J21"/>
  <c r="I19"/>
  <c r="J19"/>
  <c r="K19"/>
  <c r="L19"/>
  <c r="P19"/>
  <c r="Q19"/>
  <c r="N19"/>
  <c r="O19"/>
  <c r="J13"/>
  <c r="M21"/>
  <c r="M16" i="77"/>
  <c r="M16" i="83"/>
  <c r="M16" i="79"/>
  <c r="Q30" i="85"/>
  <c r="O30"/>
  <c r="N30"/>
  <c r="L30"/>
  <c r="K30"/>
  <c r="J30"/>
  <c r="I30"/>
  <c r="Q29"/>
  <c r="P29"/>
  <c r="O29"/>
  <c r="N29"/>
  <c r="L29"/>
  <c r="K29"/>
  <c r="J29"/>
  <c r="I29"/>
  <c r="Q28"/>
  <c r="P28"/>
  <c r="O28"/>
  <c r="N28"/>
  <c r="L28"/>
  <c r="K28"/>
  <c r="J28"/>
  <c r="I28"/>
  <c r="Q27"/>
  <c r="P27"/>
  <c r="O27"/>
  <c r="N27"/>
  <c r="L27"/>
  <c r="K27"/>
  <c r="J27"/>
  <c r="I27"/>
  <c r="Q26"/>
  <c r="P26"/>
  <c r="O26"/>
  <c r="N26"/>
  <c r="K26"/>
  <c r="I26"/>
  <c r="Q24"/>
  <c r="P24"/>
  <c r="O24"/>
  <c r="N24"/>
  <c r="L24"/>
  <c r="K24"/>
  <c r="J24"/>
  <c r="I24"/>
  <c r="Q23"/>
  <c r="P23"/>
  <c r="O23"/>
  <c r="N23"/>
  <c r="L23"/>
  <c r="K23"/>
  <c r="J23"/>
  <c r="I23"/>
  <c r="Q22"/>
  <c r="L22"/>
  <c r="K22"/>
  <c r="J22"/>
  <c r="I22"/>
  <c r="Q21"/>
  <c r="P21"/>
  <c r="O21"/>
  <c r="N21"/>
  <c r="L21"/>
  <c r="K21"/>
  <c r="J21"/>
  <c r="I21"/>
  <c r="Q20"/>
  <c r="N20"/>
  <c r="L20"/>
  <c r="K20"/>
  <c r="J20"/>
  <c r="I20"/>
  <c r="Q18"/>
  <c r="L18"/>
  <c r="K18"/>
  <c r="I18"/>
  <c r="Q17"/>
  <c r="L17"/>
  <c r="K17"/>
  <c r="J17"/>
  <c r="I17"/>
  <c r="Q16"/>
  <c r="L16"/>
  <c r="K16"/>
  <c r="J16"/>
  <c r="I16"/>
  <c r="Q15"/>
  <c r="L15"/>
  <c r="K15"/>
  <c r="I15"/>
  <c r="G13"/>
  <c r="F13"/>
  <c r="E13"/>
  <c r="C13"/>
  <c r="O20" i="83"/>
  <c r="O20" i="78"/>
  <c r="O20" i="81"/>
  <c r="C12" i="70"/>
  <c r="M15" i="83"/>
  <c r="J15"/>
  <c r="J26" i="79"/>
  <c r="J18"/>
  <c r="J18" i="85"/>
  <c r="J15" i="79"/>
  <c r="J14"/>
  <c r="L26" i="77"/>
  <c r="L26" i="85"/>
  <c r="J26" i="77"/>
  <c r="J26" i="85"/>
  <c r="J15" i="77"/>
  <c r="J15" i="85"/>
  <c r="G13" i="75"/>
  <c r="F13"/>
  <c r="C13" s="1"/>
  <c r="O23" i="70"/>
  <c r="P23"/>
  <c r="Q23"/>
  <c r="Q12" s="1"/>
  <c r="N23"/>
  <c r="K23"/>
  <c r="I23"/>
  <c r="M13"/>
  <c r="K14" i="79"/>
  <c r="M18" i="81"/>
  <c r="M20"/>
  <c r="H19" i="70"/>
  <c r="L23"/>
  <c r="K14" i="83"/>
  <c r="L14"/>
  <c r="I14"/>
  <c r="J14"/>
  <c r="J13" s="1"/>
  <c r="H13" s="1"/>
  <c r="J14" i="82"/>
  <c r="K14"/>
  <c r="L14"/>
  <c r="I14"/>
  <c r="K25" i="77"/>
  <c r="L25"/>
  <c r="I25"/>
  <c r="I20" i="75"/>
  <c r="I21"/>
  <c r="H21" s="1"/>
  <c r="I22"/>
  <c r="H22" s="1"/>
  <c r="I23"/>
  <c r="H23" s="1"/>
  <c r="I24"/>
  <c r="H24" s="1"/>
  <c r="P14" i="79"/>
  <c r="Q14"/>
  <c r="N14"/>
  <c r="O14"/>
  <c r="N14" i="77"/>
  <c r="P14"/>
  <c r="Q14"/>
  <c r="Q14" i="85" s="1"/>
  <c r="O14" i="77"/>
  <c r="J19" i="83"/>
  <c r="K14" i="77"/>
  <c r="L14"/>
  <c r="I14"/>
  <c r="J14"/>
  <c r="J14" i="85" s="1"/>
  <c r="I19" i="77"/>
  <c r="K19"/>
  <c r="L19"/>
  <c r="J19"/>
  <c r="I14" i="78"/>
  <c r="J14"/>
  <c r="K14"/>
  <c r="L14"/>
  <c r="L14" i="85"/>
  <c r="P14" i="78"/>
  <c r="Q14"/>
  <c r="N14"/>
  <c r="O14"/>
  <c r="J19" i="80"/>
  <c r="K14"/>
  <c r="L14"/>
  <c r="I14"/>
  <c r="J14"/>
  <c r="N14"/>
  <c r="P14"/>
  <c r="Q14"/>
  <c r="O14"/>
  <c r="J19" i="81"/>
  <c r="I14"/>
  <c r="J14"/>
  <c r="K14"/>
  <c r="K14" i="85"/>
  <c r="L14" i="81"/>
  <c r="P14"/>
  <c r="Q14"/>
  <c r="N14"/>
  <c r="O14"/>
  <c r="P14" i="82"/>
  <c r="P13" s="1"/>
  <c r="Q14"/>
  <c r="N14"/>
  <c r="P19"/>
  <c r="Q19"/>
  <c r="N19"/>
  <c r="P25"/>
  <c r="Q25"/>
  <c r="Q13" s="1"/>
  <c r="N25"/>
  <c r="O25"/>
  <c r="M25"/>
  <c r="O19"/>
  <c r="M19"/>
  <c r="O14"/>
  <c r="P14" i="83"/>
  <c r="Q14"/>
  <c r="Q13"/>
  <c r="N14"/>
  <c r="O14"/>
  <c r="M30"/>
  <c r="H30"/>
  <c r="M29"/>
  <c r="H29"/>
  <c r="M28"/>
  <c r="H28"/>
  <c r="M27"/>
  <c r="H27"/>
  <c r="M26"/>
  <c r="H26"/>
  <c r="Q25"/>
  <c r="P25"/>
  <c r="O25"/>
  <c r="N25"/>
  <c r="L25"/>
  <c r="K25"/>
  <c r="J25"/>
  <c r="I25"/>
  <c r="M24"/>
  <c r="H24"/>
  <c r="M23"/>
  <c r="H23"/>
  <c r="M22"/>
  <c r="H22"/>
  <c r="M21"/>
  <c r="H21"/>
  <c r="M20"/>
  <c r="H20"/>
  <c r="Q19"/>
  <c r="P19"/>
  <c r="O19"/>
  <c r="N19"/>
  <c r="N13" s="1"/>
  <c r="M13" s="1"/>
  <c r="L19"/>
  <c r="L13"/>
  <c r="K19"/>
  <c r="K13"/>
  <c r="I19"/>
  <c r="H19"/>
  <c r="M18"/>
  <c r="H18"/>
  <c r="M17"/>
  <c r="H17"/>
  <c r="H16"/>
  <c r="H15"/>
  <c r="H14"/>
  <c r="C13"/>
  <c r="M30" i="82"/>
  <c r="H30"/>
  <c r="M29"/>
  <c r="H29"/>
  <c r="M28"/>
  <c r="H28"/>
  <c r="M27"/>
  <c r="H27"/>
  <c r="M26"/>
  <c r="H26"/>
  <c r="L25"/>
  <c r="K25"/>
  <c r="J25"/>
  <c r="I25"/>
  <c r="H25" s="1"/>
  <c r="M24"/>
  <c r="H24"/>
  <c r="M23"/>
  <c r="H23"/>
  <c r="M22"/>
  <c r="H22"/>
  <c r="M21"/>
  <c r="H21"/>
  <c r="M20"/>
  <c r="H20"/>
  <c r="L19"/>
  <c r="L13"/>
  <c r="K19"/>
  <c r="K13"/>
  <c r="J19"/>
  <c r="J13"/>
  <c r="I19"/>
  <c r="M18"/>
  <c r="H18"/>
  <c r="M17"/>
  <c r="H17"/>
  <c r="H16"/>
  <c r="M15"/>
  <c r="H15"/>
  <c r="H14"/>
  <c r="C13"/>
  <c r="M30" i="81"/>
  <c r="H30"/>
  <c r="M29"/>
  <c r="H29"/>
  <c r="M28"/>
  <c r="H28"/>
  <c r="M27"/>
  <c r="H27"/>
  <c r="M26"/>
  <c r="H26"/>
  <c r="Q25"/>
  <c r="P25"/>
  <c r="O25"/>
  <c r="N25"/>
  <c r="M25" s="1"/>
  <c r="L25"/>
  <c r="K25"/>
  <c r="J25"/>
  <c r="I25"/>
  <c r="M24"/>
  <c r="H24"/>
  <c r="M23"/>
  <c r="H23"/>
  <c r="M22"/>
  <c r="H22"/>
  <c r="M21"/>
  <c r="H21"/>
  <c r="H20"/>
  <c r="Q19"/>
  <c r="Q13" s="1"/>
  <c r="P19"/>
  <c r="P13" s="1"/>
  <c r="O19"/>
  <c r="N19"/>
  <c r="N13"/>
  <c r="L19"/>
  <c r="L13" s="1"/>
  <c r="K19"/>
  <c r="K13" s="1"/>
  <c r="I19"/>
  <c r="H19" s="1"/>
  <c r="H18"/>
  <c r="M17"/>
  <c r="H17"/>
  <c r="H16"/>
  <c r="M15"/>
  <c r="H15"/>
  <c r="M14"/>
  <c r="C13"/>
  <c r="M30" i="80"/>
  <c r="H30"/>
  <c r="M29"/>
  <c r="H29"/>
  <c r="M28"/>
  <c r="H28"/>
  <c r="M27"/>
  <c r="H27"/>
  <c r="M26"/>
  <c r="H26"/>
  <c r="Q25"/>
  <c r="P25"/>
  <c r="O25"/>
  <c r="N25"/>
  <c r="M25"/>
  <c r="L25"/>
  <c r="K25"/>
  <c r="J25"/>
  <c r="J13"/>
  <c r="I25"/>
  <c r="M24"/>
  <c r="H24"/>
  <c r="M23"/>
  <c r="H23"/>
  <c r="M22"/>
  <c r="H22"/>
  <c r="M21"/>
  <c r="H21"/>
  <c r="M20"/>
  <c r="H20"/>
  <c r="Q19"/>
  <c r="Q13" s="1"/>
  <c r="P19"/>
  <c r="P13" s="1"/>
  <c r="O19"/>
  <c r="N19"/>
  <c r="N13"/>
  <c r="L19"/>
  <c r="L13" s="1"/>
  <c r="H13" s="1"/>
  <c r="K19"/>
  <c r="K13"/>
  <c r="I19"/>
  <c r="H19" s="1"/>
  <c r="M18"/>
  <c r="H18"/>
  <c r="M17"/>
  <c r="H17"/>
  <c r="H16"/>
  <c r="M15"/>
  <c r="H15"/>
  <c r="H14"/>
  <c r="C13"/>
  <c r="M30" i="79"/>
  <c r="H30"/>
  <c r="M29"/>
  <c r="H29"/>
  <c r="M28"/>
  <c r="H28"/>
  <c r="M27"/>
  <c r="H27"/>
  <c r="M26"/>
  <c r="H26"/>
  <c r="Q25"/>
  <c r="P25"/>
  <c r="O25"/>
  <c r="N25"/>
  <c r="L25"/>
  <c r="K25"/>
  <c r="J25"/>
  <c r="I25"/>
  <c r="M24"/>
  <c r="H24"/>
  <c r="M23"/>
  <c r="H23"/>
  <c r="M22"/>
  <c r="H22"/>
  <c r="M21"/>
  <c r="H21"/>
  <c r="M20"/>
  <c r="H20"/>
  <c r="Q19"/>
  <c r="Q13" s="1"/>
  <c r="P19"/>
  <c r="O19"/>
  <c r="N19"/>
  <c r="M19" s="1"/>
  <c r="L19"/>
  <c r="L13" s="1"/>
  <c r="K19"/>
  <c r="K13" s="1"/>
  <c r="H13" s="1"/>
  <c r="J19"/>
  <c r="I19"/>
  <c r="H19"/>
  <c r="M18"/>
  <c r="H18"/>
  <c r="M17"/>
  <c r="H17"/>
  <c r="H16"/>
  <c r="M15"/>
  <c r="H15"/>
  <c r="M14"/>
  <c r="I14"/>
  <c r="I14" i="85"/>
  <c r="C13" i="79"/>
  <c r="M30" i="78"/>
  <c r="H30"/>
  <c r="M29"/>
  <c r="H29"/>
  <c r="M28"/>
  <c r="H28"/>
  <c r="M27"/>
  <c r="H27"/>
  <c r="M26"/>
  <c r="H26"/>
  <c r="Q25"/>
  <c r="P25"/>
  <c r="O25"/>
  <c r="N25"/>
  <c r="M25" s="1"/>
  <c r="L25"/>
  <c r="L25" i="85" s="1"/>
  <c r="K25" i="78"/>
  <c r="K13" s="1"/>
  <c r="H13" s="1"/>
  <c r="J25"/>
  <c r="I25"/>
  <c r="I25" i="85" s="1"/>
  <c r="M24" i="78"/>
  <c r="H24"/>
  <c r="M23"/>
  <c r="H23"/>
  <c r="M22"/>
  <c r="H22"/>
  <c r="M21"/>
  <c r="H21"/>
  <c r="M20"/>
  <c r="H20"/>
  <c r="Q19"/>
  <c r="P19"/>
  <c r="P13" s="1"/>
  <c r="O19"/>
  <c r="N19"/>
  <c r="M19" s="1"/>
  <c r="L19"/>
  <c r="L19" i="85" s="1"/>
  <c r="L13" i="78"/>
  <c r="K19"/>
  <c r="K19" i="85"/>
  <c r="J19" i="78"/>
  <c r="J19" i="85" s="1"/>
  <c r="H19" i="78"/>
  <c r="I19"/>
  <c r="I19" i="85"/>
  <c r="M18" i="78"/>
  <c r="H18"/>
  <c r="M17"/>
  <c r="H17"/>
  <c r="H16"/>
  <c r="M15"/>
  <c r="H15"/>
  <c r="M14"/>
  <c r="C13"/>
  <c r="M30" i="77"/>
  <c r="H30"/>
  <c r="H30" i="85" s="1"/>
  <c r="M29" i="77"/>
  <c r="M29" i="85" s="1"/>
  <c r="H29" i="77"/>
  <c r="H29" i="85" s="1"/>
  <c r="M28" i="77"/>
  <c r="M28" i="85" s="1"/>
  <c r="H28" i="77"/>
  <c r="H28" i="85" s="1"/>
  <c r="M27" i="77"/>
  <c r="M27" i="85" s="1"/>
  <c r="H27" i="77"/>
  <c r="H27" i="85" s="1"/>
  <c r="M26" i="77"/>
  <c r="M26" i="85" s="1"/>
  <c r="H26" i="77"/>
  <c r="H26" i="85" s="1"/>
  <c r="Q25" i="77"/>
  <c r="Q25" i="85" s="1"/>
  <c r="P25" i="77"/>
  <c r="O25"/>
  <c r="O25" i="85" s="1"/>
  <c r="N25" i="77"/>
  <c r="N25" i="85" s="1"/>
  <c r="M24" i="77"/>
  <c r="M24" i="85" s="1"/>
  <c r="H24" i="77"/>
  <c r="H24" i="85" s="1"/>
  <c r="M23" i="77"/>
  <c r="M23" i="85" s="1"/>
  <c r="H23" i="77"/>
  <c r="H23" i="85" s="1"/>
  <c r="M22" i="77"/>
  <c r="H22"/>
  <c r="H22" i="85" s="1"/>
  <c r="M21" i="77"/>
  <c r="M21" i="85" s="1"/>
  <c r="H21" i="77"/>
  <c r="H21" i="85" s="1"/>
  <c r="M20" i="77"/>
  <c r="H20"/>
  <c r="H20" i="85" s="1"/>
  <c r="Q19" i="77"/>
  <c r="Q19" i="85" s="1"/>
  <c r="P19" i="77"/>
  <c r="O19"/>
  <c r="S19" i="85" s="1"/>
  <c r="N19" i="77"/>
  <c r="N13"/>
  <c r="H19"/>
  <c r="H19" i="85" s="1"/>
  <c r="M18" i="77"/>
  <c r="H18"/>
  <c r="H18" i="85" s="1"/>
  <c r="M17" i="77"/>
  <c r="H17"/>
  <c r="H17" i="85" s="1"/>
  <c r="H16" i="77"/>
  <c r="H16" i="85" s="1"/>
  <c r="M15" i="77"/>
  <c r="H15"/>
  <c r="H15" i="85" s="1"/>
  <c r="M14" i="77"/>
  <c r="H14"/>
  <c r="M47" i="72"/>
  <c r="M16" i="70"/>
  <c r="M19"/>
  <c r="M20"/>
  <c r="M23"/>
  <c r="M24"/>
  <c r="M27"/>
  <c r="H25"/>
  <c r="H26"/>
  <c r="H27"/>
  <c r="H24"/>
  <c r="H23"/>
  <c r="H20"/>
  <c r="H16"/>
  <c r="H47" i="72"/>
  <c r="C47"/>
  <c r="P99"/>
  <c r="O99"/>
  <c r="N99"/>
  <c r="M99"/>
  <c r="M100"/>
  <c r="M102" s="1"/>
  <c r="K99"/>
  <c r="K101" s="1"/>
  <c r="J99"/>
  <c r="J101" s="1"/>
  <c r="I99"/>
  <c r="I101" s="1"/>
  <c r="H99"/>
  <c r="H101" s="1"/>
  <c r="P98"/>
  <c r="O98"/>
  <c r="N98"/>
  <c r="M98"/>
  <c r="K98"/>
  <c r="J98"/>
  <c r="I98"/>
  <c r="H98"/>
  <c r="P97"/>
  <c r="O97"/>
  <c r="N97"/>
  <c r="M97"/>
  <c r="K97"/>
  <c r="J97"/>
  <c r="I97"/>
  <c r="H97"/>
  <c r="P96"/>
  <c r="O96"/>
  <c r="N96"/>
  <c r="M96"/>
  <c r="K96"/>
  <c r="J96"/>
  <c r="I96"/>
  <c r="H96"/>
  <c r="P95"/>
  <c r="O95"/>
  <c r="N95"/>
  <c r="M95"/>
  <c r="K95"/>
  <c r="J95"/>
  <c r="I95"/>
  <c r="H95"/>
  <c r="P94"/>
  <c r="O94"/>
  <c r="N94"/>
  <c r="M94"/>
  <c r="K94"/>
  <c r="J94"/>
  <c r="I94"/>
  <c r="H94"/>
  <c r="P93"/>
  <c r="O93"/>
  <c r="N93"/>
  <c r="M93"/>
  <c r="K93"/>
  <c r="J93"/>
  <c r="I93"/>
  <c r="H93"/>
  <c r="P92"/>
  <c r="O92"/>
  <c r="N92"/>
  <c r="M92"/>
  <c r="K92"/>
  <c r="J92"/>
  <c r="I92"/>
  <c r="H92"/>
  <c r="P91"/>
  <c r="O91"/>
  <c r="N91"/>
  <c r="M91"/>
  <c r="K91"/>
  <c r="J91"/>
  <c r="I91"/>
  <c r="H91"/>
  <c r="P90"/>
  <c r="O90"/>
  <c r="N90"/>
  <c r="M90"/>
  <c r="K90"/>
  <c r="J90"/>
  <c r="I90"/>
  <c r="H90"/>
  <c r="P89"/>
  <c r="O89"/>
  <c r="N89"/>
  <c r="M89"/>
  <c r="K89"/>
  <c r="J89"/>
  <c r="I89"/>
  <c r="H89"/>
  <c r="P88"/>
  <c r="O88"/>
  <c r="N88"/>
  <c r="M88"/>
  <c r="K88"/>
  <c r="J88"/>
  <c r="I88"/>
  <c r="H88"/>
  <c r="P87"/>
  <c r="O87"/>
  <c r="N87"/>
  <c r="M87"/>
  <c r="K87"/>
  <c r="J87"/>
  <c r="I87"/>
  <c r="H87"/>
  <c r="P86"/>
  <c r="O86"/>
  <c r="N86"/>
  <c r="M86"/>
  <c r="K86"/>
  <c r="J86"/>
  <c r="I86"/>
  <c r="H86"/>
  <c r="P85"/>
  <c r="O85"/>
  <c r="N85"/>
  <c r="M85"/>
  <c r="K85"/>
  <c r="J85"/>
  <c r="I85"/>
  <c r="H85"/>
  <c r="P84"/>
  <c r="O84"/>
  <c r="N84"/>
  <c r="M84"/>
  <c r="K84"/>
  <c r="J84"/>
  <c r="I84"/>
  <c r="H84"/>
  <c r="P83"/>
  <c r="O83"/>
  <c r="N83"/>
  <c r="M83"/>
  <c r="K83"/>
  <c r="J83"/>
  <c r="I83"/>
  <c r="H83"/>
  <c r="P82"/>
  <c r="O82"/>
  <c r="N82"/>
  <c r="M82"/>
  <c r="K82"/>
  <c r="J82"/>
  <c r="I82"/>
  <c r="H82"/>
  <c r="P81"/>
  <c r="O81"/>
  <c r="N81"/>
  <c r="M81"/>
  <c r="K81"/>
  <c r="J81"/>
  <c r="I81"/>
  <c r="H81"/>
  <c r="P80"/>
  <c r="O80"/>
  <c r="N80"/>
  <c r="M80"/>
  <c r="K80"/>
  <c r="J80"/>
  <c r="I80"/>
  <c r="H80"/>
  <c r="P79"/>
  <c r="O79"/>
  <c r="N79"/>
  <c r="M79"/>
  <c r="K79"/>
  <c r="J79"/>
  <c r="I79"/>
  <c r="H79"/>
  <c r="P78"/>
  <c r="O78"/>
  <c r="N78"/>
  <c r="M78"/>
  <c r="K78"/>
  <c r="J78"/>
  <c r="I78"/>
  <c r="H78"/>
  <c r="P77"/>
  <c r="O77"/>
  <c r="N77"/>
  <c r="M77"/>
  <c r="K77"/>
  <c r="J77"/>
  <c r="I77"/>
  <c r="H77"/>
  <c r="P76"/>
  <c r="O76"/>
  <c r="N76"/>
  <c r="M76"/>
  <c r="K76"/>
  <c r="J76"/>
  <c r="I76"/>
  <c r="H76"/>
  <c r="P75"/>
  <c r="O75"/>
  <c r="N75"/>
  <c r="M75"/>
  <c r="K75"/>
  <c r="J75"/>
  <c r="I75"/>
  <c r="H75"/>
  <c r="P74"/>
  <c r="O74"/>
  <c r="N74"/>
  <c r="M74"/>
  <c r="K74"/>
  <c r="J74"/>
  <c r="I74"/>
  <c r="H74"/>
  <c r="P73"/>
  <c r="O73"/>
  <c r="N73"/>
  <c r="M73"/>
  <c r="K73"/>
  <c r="J73"/>
  <c r="I73"/>
  <c r="H73"/>
  <c r="P72"/>
  <c r="O72"/>
  <c r="N72"/>
  <c r="M72"/>
  <c r="K72"/>
  <c r="J72"/>
  <c r="I72"/>
  <c r="H72"/>
  <c r="P71"/>
  <c r="O71"/>
  <c r="N71"/>
  <c r="M71"/>
  <c r="K71"/>
  <c r="J71"/>
  <c r="I71"/>
  <c r="H71"/>
  <c r="P70"/>
  <c r="O70"/>
  <c r="N70"/>
  <c r="M70"/>
  <c r="K70"/>
  <c r="J70"/>
  <c r="I70"/>
  <c r="H70"/>
  <c r="P69"/>
  <c r="O69"/>
  <c r="N69"/>
  <c r="M69"/>
  <c r="K69"/>
  <c r="J69"/>
  <c r="I69"/>
  <c r="H69"/>
  <c r="P68"/>
  <c r="O68"/>
  <c r="N68"/>
  <c r="M68"/>
  <c r="K68"/>
  <c r="J68"/>
  <c r="I68"/>
  <c r="H68"/>
  <c r="P67"/>
  <c r="O67"/>
  <c r="N67"/>
  <c r="M67"/>
  <c r="K67"/>
  <c r="J67"/>
  <c r="I67"/>
  <c r="H67"/>
  <c r="P66"/>
  <c r="O66"/>
  <c r="N66"/>
  <c r="M66"/>
  <c r="K66"/>
  <c r="J66"/>
  <c r="I66"/>
  <c r="H66"/>
  <c r="P65"/>
  <c r="O65"/>
  <c r="N65"/>
  <c r="M65"/>
  <c r="K65"/>
  <c r="J65"/>
  <c r="I65"/>
  <c r="H65"/>
  <c r="P64"/>
  <c r="O64"/>
  <c r="N64"/>
  <c r="M64"/>
  <c r="K64"/>
  <c r="J64"/>
  <c r="I64"/>
  <c r="H64"/>
  <c r="P63"/>
  <c r="O63"/>
  <c r="N63"/>
  <c r="M63"/>
  <c r="K63"/>
  <c r="J63"/>
  <c r="I63"/>
  <c r="H63"/>
  <c r="P62"/>
  <c r="O62"/>
  <c r="N62"/>
  <c r="M62"/>
  <c r="K62"/>
  <c r="J62"/>
  <c r="I62"/>
  <c r="H62"/>
  <c r="P61"/>
  <c r="O61"/>
  <c r="N61"/>
  <c r="M61"/>
  <c r="K61"/>
  <c r="J61"/>
  <c r="I61"/>
  <c r="H61"/>
  <c r="P60"/>
  <c r="O60"/>
  <c r="N60"/>
  <c r="M60"/>
  <c r="K60"/>
  <c r="J60"/>
  <c r="I60"/>
  <c r="H60"/>
  <c r="P59"/>
  <c r="O59"/>
  <c r="N59"/>
  <c r="M59"/>
  <c r="K59"/>
  <c r="J59"/>
  <c r="I59"/>
  <c r="H59"/>
  <c r="P58"/>
  <c r="O58"/>
  <c r="N58"/>
  <c r="M58"/>
  <c r="K58"/>
  <c r="J58"/>
  <c r="I58"/>
  <c r="H58"/>
  <c r="P57"/>
  <c r="O57"/>
  <c r="N57"/>
  <c r="M57"/>
  <c r="K57"/>
  <c r="J57"/>
  <c r="I57"/>
  <c r="H57"/>
  <c r="P56"/>
  <c r="O56"/>
  <c r="N56"/>
  <c r="M56"/>
  <c r="K56"/>
  <c r="J56"/>
  <c r="I56"/>
  <c r="H56"/>
  <c r="P53"/>
  <c r="O53"/>
  <c r="N53"/>
  <c r="M53"/>
  <c r="K53"/>
  <c r="J53"/>
  <c r="I53"/>
  <c r="H53"/>
  <c r="P50"/>
  <c r="O50"/>
  <c r="N50"/>
  <c r="M50"/>
  <c r="K50"/>
  <c r="J50"/>
  <c r="I50"/>
  <c r="H50"/>
  <c r="P44"/>
  <c r="O44"/>
  <c r="N44"/>
  <c r="M44"/>
  <c r="K44"/>
  <c r="J44"/>
  <c r="I44"/>
  <c r="H44"/>
  <c r="P43"/>
  <c r="O43"/>
  <c r="N43"/>
  <c r="M43"/>
  <c r="K43"/>
  <c r="J43"/>
  <c r="I43"/>
  <c r="H43"/>
  <c r="O42"/>
  <c r="N42"/>
  <c r="J42"/>
  <c r="I42"/>
  <c r="O41"/>
  <c r="N41"/>
  <c r="J41"/>
  <c r="I41"/>
  <c r="O40"/>
  <c r="N40"/>
  <c r="J40"/>
  <c r="I40"/>
  <c r="P37"/>
  <c r="O37"/>
  <c r="N37"/>
  <c r="M37"/>
  <c r="K37"/>
  <c r="J37"/>
  <c r="I37"/>
  <c r="H37"/>
  <c r="O36"/>
  <c r="N36"/>
  <c r="J36"/>
  <c r="I36"/>
  <c r="O35"/>
  <c r="N35"/>
  <c r="J35"/>
  <c r="I35"/>
  <c r="O34"/>
  <c r="N34"/>
  <c r="J34"/>
  <c r="I34"/>
  <c r="P33"/>
  <c r="O33"/>
  <c r="K33"/>
  <c r="J33"/>
  <c r="O32"/>
  <c r="N32"/>
  <c r="J32"/>
  <c r="I32"/>
  <c r="O31"/>
  <c r="N31"/>
  <c r="J31"/>
  <c r="I31"/>
  <c r="O30"/>
  <c r="N30"/>
  <c r="I30"/>
  <c r="P29"/>
  <c r="O29"/>
  <c r="N29"/>
  <c r="M29"/>
  <c r="I29"/>
  <c r="O28"/>
  <c r="N28"/>
  <c r="I28"/>
  <c r="O27"/>
  <c r="P26"/>
  <c r="N26"/>
  <c r="K26"/>
  <c r="I26"/>
  <c r="P25"/>
  <c r="N25"/>
  <c r="K25"/>
  <c r="I25"/>
  <c r="O24"/>
  <c r="N24"/>
  <c r="J24"/>
  <c r="I24"/>
  <c r="O23"/>
  <c r="N23"/>
  <c r="J23"/>
  <c r="I23"/>
  <c r="O22"/>
  <c r="N22"/>
  <c r="J22"/>
  <c r="I22"/>
  <c r="N21"/>
  <c r="I21"/>
  <c r="O20"/>
  <c r="N20"/>
  <c r="I20"/>
  <c r="N19"/>
  <c r="I19"/>
  <c r="N18"/>
  <c r="I18"/>
  <c r="N17"/>
  <c r="I17"/>
  <c r="P16"/>
  <c r="O16"/>
  <c r="N16"/>
  <c r="M16"/>
  <c r="K16"/>
  <c r="J16"/>
  <c r="I16"/>
  <c r="H16"/>
  <c r="O15"/>
  <c r="N15"/>
  <c r="J15"/>
  <c r="I15"/>
  <c r="O14"/>
  <c r="N14"/>
  <c r="J14"/>
  <c r="I14"/>
  <c r="N13"/>
  <c r="I13"/>
  <c r="M45" i="70"/>
  <c r="K44"/>
  <c r="J44"/>
  <c r="I44"/>
  <c r="H44"/>
  <c r="M26"/>
  <c r="R26" s="1"/>
  <c r="M25"/>
  <c r="R25" s="1"/>
  <c r="O18"/>
  <c r="N18"/>
  <c r="M18" s="1"/>
  <c r="J18"/>
  <c r="R18" s="1"/>
  <c r="O17"/>
  <c r="N17"/>
  <c r="M17" s="1"/>
  <c r="J17"/>
  <c r="R17" s="1"/>
  <c r="M15"/>
  <c r="H15"/>
  <c r="M14"/>
  <c r="H14"/>
  <c r="M19" i="81"/>
  <c r="H25"/>
  <c r="M19" i="80"/>
  <c r="H25"/>
  <c r="I13" i="82"/>
  <c r="H25" i="83"/>
  <c r="M19" i="77"/>
  <c r="M25" i="83"/>
  <c r="J13" i="81"/>
  <c r="L13" i="77"/>
  <c r="L13" i="85" s="1"/>
  <c r="O13" i="78"/>
  <c r="H14" i="81"/>
  <c r="M19" i="83"/>
  <c r="H25" i="79"/>
  <c r="M25"/>
  <c r="O13" i="80"/>
  <c r="Q13" i="78"/>
  <c r="H25"/>
  <c r="O13" i="83"/>
  <c r="O13" i="79"/>
  <c r="M25" i="77"/>
  <c r="S19" i="75"/>
  <c r="I13" i="81"/>
  <c r="M14" i="80"/>
  <c r="N13" i="82"/>
  <c r="I13" i="78"/>
  <c r="N13"/>
  <c r="M13" s="1"/>
  <c r="I13" i="80"/>
  <c r="M14" i="82"/>
  <c r="I13" i="83"/>
  <c r="J13" i="78"/>
  <c r="H14"/>
  <c r="K13" i="77"/>
  <c r="K13" i="85" s="1"/>
  <c r="H13" i="70"/>
  <c r="M14" i="83"/>
  <c r="P13"/>
  <c r="O13" i="82"/>
  <c r="H19"/>
  <c r="P13" i="79"/>
  <c r="O13" i="77"/>
  <c r="O13" i="81"/>
  <c r="H14" i="79"/>
  <c r="H14" i="85" s="1"/>
  <c r="J13" i="79"/>
  <c r="I13"/>
  <c r="N13"/>
  <c r="M13" s="1"/>
  <c r="I13" i="77"/>
  <c r="I13" i="85" s="1"/>
  <c r="P13" i="77"/>
  <c r="M13" s="1"/>
  <c r="Q13"/>
  <c r="J25"/>
  <c r="J25" i="85" s="1"/>
  <c r="H25" i="77"/>
  <c r="H25" i="85" s="1"/>
  <c r="M19" i="75"/>
  <c r="M14"/>
  <c r="N12" i="70"/>
  <c r="I12"/>
  <c r="L12"/>
  <c r="K29"/>
  <c r="K28"/>
  <c r="H28" s="1"/>
  <c r="M29"/>
  <c r="P28"/>
  <c r="P12" s="1"/>
  <c r="H29"/>
  <c r="J28"/>
  <c r="J12"/>
  <c r="H12" s="1"/>
  <c r="H20" i="75"/>
  <c r="I19"/>
  <c r="I13" s="1"/>
  <c r="H13" s="1"/>
  <c r="H19"/>
  <c r="K12" i="70"/>
  <c r="O12"/>
  <c r="H13" i="82"/>
  <c r="M13" i="75"/>
  <c r="J13"/>
  <c r="M13" i="85" l="1"/>
  <c r="Q13"/>
  <c r="N13"/>
  <c r="M13" i="80"/>
  <c r="H13" i="81"/>
  <c r="M13"/>
  <c r="M13" i="82"/>
  <c r="O13" i="85"/>
  <c r="P13"/>
  <c r="K25"/>
  <c r="M28" i="70"/>
  <c r="M12" s="1"/>
  <c r="J13" i="77"/>
  <c r="H13" l="1"/>
  <c r="H13" i="85" s="1"/>
  <c r="J13"/>
</calcChain>
</file>

<file path=xl/sharedStrings.xml><?xml version="1.0" encoding="utf-8"?>
<sst xmlns="http://schemas.openxmlformats.org/spreadsheetml/2006/main" count="2054" uniqueCount="193">
  <si>
    <t>х</t>
  </si>
  <si>
    <t>Всего:</t>
  </si>
  <si>
    <t>В.Я.Гапон</t>
  </si>
  <si>
    <t>Главный бухгалтер</t>
  </si>
  <si>
    <t>Т.А.Морозова</t>
  </si>
  <si>
    <t xml:space="preserve">                                </t>
  </si>
  <si>
    <t>Мероприятия</t>
  </si>
  <si>
    <t>Всего</t>
  </si>
  <si>
    <t>1.</t>
  </si>
  <si>
    <t>Мероприятия по выполнению  функций МУЗ, в том числе по оказанию муниципальных  услуг в соответствии с установленным муниципальным заданием по реализации Территориальной программы государственных гарантий оказания гражданам Российской Федерации бесплатной медицинской помощи в г.Волгодонске»</t>
  </si>
  <si>
    <t>1.1.</t>
  </si>
  <si>
    <t>1.2.</t>
  </si>
  <si>
    <t>Отделение сестринского ухода</t>
  </si>
  <si>
    <t>1.3.</t>
  </si>
  <si>
    <t>1.4.</t>
  </si>
  <si>
    <t>1.5.</t>
  </si>
  <si>
    <t>2.</t>
  </si>
  <si>
    <t>Мероприятия по предупреждению и борьба с социально - значимыми заболеваниями</t>
  </si>
  <si>
    <t>2.1.</t>
  </si>
  <si>
    <t>Мероприятия по предупреждению распространения заболевания, вызванного вирусом иммунодефицита человека (ВИЧ- инфекция), диагностике и лечению ВИЧ-инфекции и ассоциированных  с синдромом приобретенного иммунодефицита человека заболеваний</t>
  </si>
  <si>
    <t xml:space="preserve">Мероприятия по улучшению  кадрового обеспечения муниципальных учреждений здравоохранения: </t>
  </si>
  <si>
    <t>Последипломное образование и повышение квалификации медицинских кадров</t>
  </si>
  <si>
    <t>Повышение квалификации и переподготовка врачей</t>
  </si>
  <si>
    <t>Повышение квалификации среднего медицинского персонала</t>
  </si>
  <si>
    <t>Мероприятия по укреплению материально-технической базы МУЗ города</t>
  </si>
  <si>
    <t>МУЗ "Городская больница №1" г.Волгодонск</t>
  </si>
  <si>
    <t>МУЗ "Городская больница скорой медицинской помощи" г.Волгодонск</t>
  </si>
  <si>
    <t>МУЗ "Детская городская больница" г.Волгодонск</t>
  </si>
  <si>
    <t>МУЗ "Родильный дом" г.Волгодонск</t>
  </si>
  <si>
    <t xml:space="preserve"> </t>
  </si>
  <si>
    <t>1.3.1.</t>
  </si>
  <si>
    <t>1.3.2.</t>
  </si>
  <si>
    <t>Отделение СМП всего:</t>
  </si>
  <si>
    <t>Расходы Группы по централизованному обслуживанию подведомственных учреждений</t>
  </si>
  <si>
    <t>расходы Отделения СМП всего:</t>
  </si>
  <si>
    <t>Группа по централизованному обслуживанию подведомственных учреждений всего:</t>
  </si>
  <si>
    <t>1.5.1.</t>
  </si>
  <si>
    <t>1.5.2.</t>
  </si>
  <si>
    <t>Осуществление выплат врачам-молодым специалистам</t>
  </si>
  <si>
    <t>Осуществление доплат к стипендиям специалистов, обучающихся в клинической интернатуре, ординатуре</t>
  </si>
  <si>
    <t>приобретение основных средств (КОСГУ 310)</t>
  </si>
  <si>
    <t xml:space="preserve">Обеспечение  антитеррористических мероприятий </t>
  </si>
  <si>
    <t>Обеспечение  антитеррористических мероприятий  в муниципальных учреждениях здравоохранения всего:</t>
  </si>
  <si>
    <t>ВСЕГО:</t>
  </si>
  <si>
    <t xml:space="preserve">МУЗ "Городская поликлиника №1" г.Волгодонск </t>
  </si>
  <si>
    <t>МУЗ "Городская поликлиника №3" г.Волгодонск</t>
  </si>
  <si>
    <t>Информационное обеспечение включая программное обеспечение</t>
  </si>
  <si>
    <t>Противопожарные мероприятия, включая монтаж пожарной сигнализации</t>
  </si>
  <si>
    <t>Осуществление стимулирующих выплат врачам и среднему медицинскому персоналу службы скорой медицинской помощи</t>
  </si>
  <si>
    <t>Мероприятия 1.1 Проведение капитального ремонта</t>
  </si>
  <si>
    <t>Мероприятие 1.4 оснащение оборудованием</t>
  </si>
  <si>
    <t>Задача 1. Укрепление материально-технической базы медицинских учреждений</t>
  </si>
  <si>
    <t>Задача 2. Проведение мероприятий по внедрению современных информационных систем в здравоохранение города Волгодонска</t>
  </si>
  <si>
    <t>Мероприятие 1.1 Персонифицированный учет оказанных медицинских услуг, возможность ведения электронной карты</t>
  </si>
  <si>
    <t>МУЗ "Стоматологическая поликлиника"</t>
  </si>
  <si>
    <t>МУЗ "Городская поликлиника №1" г.Волгодонск</t>
  </si>
  <si>
    <t>Медицинские  кабинеты в дошкольных учреждениях образования (спортшколы)</t>
  </si>
  <si>
    <t>3.1.</t>
  </si>
  <si>
    <t>3.1.1.</t>
  </si>
  <si>
    <t>3.1.2.</t>
  </si>
  <si>
    <t>3.2.</t>
  </si>
  <si>
    <t>3.3.</t>
  </si>
  <si>
    <t>3.4.</t>
  </si>
  <si>
    <t>4.4.1.</t>
  </si>
  <si>
    <t>4.4.2.</t>
  </si>
  <si>
    <t>Муниципальная долгосрочная целевая программа "Развитие здравоохранения города Волгодонска на 2011-2014 годы"</t>
  </si>
  <si>
    <t>1.4.1.</t>
  </si>
  <si>
    <t>1.4.2.</t>
  </si>
  <si>
    <t>"Модернизация здравоохранения города Волгодонска на 2011-2012 годы"</t>
  </si>
  <si>
    <t>Задача 3. Внедрение стандартов медицинской помощи, повышение доступности амбулаторной медицинской помощи, в том числе предоставляемой врачами-специалистами</t>
  </si>
  <si>
    <t>Создание структурированных кабельных сетей</t>
  </si>
  <si>
    <t>Приобретение основных средств (КОСГУ 310)</t>
  </si>
  <si>
    <t>Муниципальные учреждения здравоохранения системы ОМС всего:</t>
  </si>
  <si>
    <t>1.1.1.</t>
  </si>
  <si>
    <t>Муниципальные учреждения здравоохранения системы ОМС:</t>
  </si>
  <si>
    <t>1.1.2.</t>
  </si>
  <si>
    <t>"Развитие здравоохранения города Волгодонска на 2011-2014 годы"</t>
  </si>
  <si>
    <t>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города Волгодонска на 2011-2014 годы"</t>
  </si>
  <si>
    <t>Муниципальная долгосрочная целевая программа "Пожарная безопасность и защита населения и территории города Волгодонска от чрезвычайных ситуаций на 2012-2014 годы"</t>
  </si>
  <si>
    <t>Муниципальная долгосрочная целевая программа "Развитие муниципальной службы в муниципальном образовании "Город Волгодонск" на 2011-2014 годы"</t>
  </si>
  <si>
    <t>Развитие муниципальной службы в муниципальном образовании "Город Волгодонск" на 2011-2014 годы</t>
  </si>
  <si>
    <t>Муниципальная долгосрочная целевая программа "Об энергосбережении и повышении энергетической эффективности в городе Волгодонске на 20121-2014 годы"</t>
  </si>
  <si>
    <t>Технические и технологические мероприятия по энергосбережению и повышению энергетической эффективности</t>
  </si>
  <si>
    <t>Муниципальная долгосрочная целевая программа "Модернизация здравоохранения города Волгодонска на 2011-2012 годы"</t>
  </si>
  <si>
    <t>Мероприятие 3.5 Подготовка кадров для работы на оборудовании, поступившем в МУЗ в рамках программы модернизации</t>
  </si>
  <si>
    <t>174273 ост-к на счете</t>
  </si>
  <si>
    <t>ОТЧЕТ</t>
  </si>
  <si>
    <t>в том числе за счет средств:</t>
  </si>
  <si>
    <t>федерального бюджета</t>
  </si>
  <si>
    <t>областного бюджета</t>
  </si>
  <si>
    <t>местного бюджета</t>
  </si>
  <si>
    <t>внебюджетных средств</t>
  </si>
  <si>
    <t>Начальник Управления здравоохранения г.Волгодонска</t>
  </si>
  <si>
    <t>Начальника ПЭО</t>
  </si>
  <si>
    <t>СОГЛАСОВАНО:</t>
  </si>
  <si>
    <t>Начальник Финансового управления</t>
  </si>
  <si>
    <t>Н.В. Белякова</t>
  </si>
  <si>
    <t>ОБ ИСПОЛЬЗОВАНИИ ФИНАНСОВЫХ СРЕДСТВ, ВЫДЕЛЕННЫХ  НА РЕАЛИЗАЦИЮ ПРОГРАММНЫХ МЕРОПРИЯТИЙ</t>
  </si>
  <si>
    <t xml:space="preserve">города Волгодонска                                </t>
  </si>
  <si>
    <t xml:space="preserve">ОБ ИСПОЛЬЗОВАНИИ ФИНАНСОВЫХ СРЕДСТВ, ВЫДЕЛЕННЫХ  НА РЕАЛИЗАЦИЮ ПРОГРАММНЫХ МЕРОПРИЯТИЙ
</t>
  </si>
  <si>
    <t>Мероприятие 1.2 Разработка ПСД на капитальный ремонт</t>
  </si>
  <si>
    <t>Мероприятие 1.3 Подготовка помещений МУЗ под оборудование, поступающее в рамках программы модернизации</t>
  </si>
  <si>
    <t>Мероприятие 2.1 Персонифицированный учет оказанных медицинских услуг, возможность ведения электронной карты</t>
  </si>
  <si>
    <t>Мероприятие 2.2 Внедрение услуги в электронном виде: "запись на прием к врачу"</t>
  </si>
  <si>
    <t>Мероприятие 2.3 Обмен телемедицинскими данными, внедрение систем электронного документооборота</t>
  </si>
  <si>
    <t>Мероприятие 2.4  Ведение электронного паспорта медицинского учреждения</t>
  </si>
  <si>
    <t>Мероприятие 2.5 Ведение единого регистра медицинских  работников</t>
  </si>
  <si>
    <t>Мероприятие 3.1 Поэтапный переход к оказанию медицинской помощи в соответствии со стандартами медицинской помощи, устанавливаемыми Минздравсоцразвития Росии</t>
  </si>
  <si>
    <t>Мероприятие 3.2 Проведение диспансеризации 14-летних подростков и создание центров медико-социальной поддержки беременных, оказавшихся в трудной жизненной ситуации</t>
  </si>
  <si>
    <t>Мероприятие 3.3 Обеспечение потребности во врачах по основным специальностям с учетом объемов медицинской помощи по Программе государственных гарантий оказанния гражданам Российской Федерации бесплатной мединской помощи</t>
  </si>
  <si>
    <t>Мероприятие 3.4 Повышение доступности амбулаторной медицинской помощи, в том числе предоставляемой врачами-специалистами</t>
  </si>
  <si>
    <t>* гр.5, 10,15</t>
  </si>
  <si>
    <t>Средства ФФОМС + средства областного бюджета</t>
  </si>
  <si>
    <t>** гр.7,12,17</t>
  </si>
  <si>
    <t>Средства ТФОМС+внебюджетные средства</t>
  </si>
  <si>
    <t>И.о. начальника УЗО г.Волгодонска</t>
  </si>
  <si>
    <t>М.В. Шальнева</t>
  </si>
  <si>
    <t>Начальник планово-экономического отдела</t>
  </si>
  <si>
    <t>Г.В.Мороз</t>
  </si>
  <si>
    <t xml:space="preserve"> города Волгодонска                                </t>
  </si>
  <si>
    <t>4.2.</t>
  </si>
  <si>
    <t>Начальник УЗО г.Волгодонска</t>
  </si>
  <si>
    <t>Объем ассигнований в соответствии с постанолением Администрации города Волгодонска об утверждении программы на 20___-20___гг.(тыс.рублей)</t>
  </si>
  <si>
    <t>Уточненный план ассигнований на 2012 год (тыс.рублей)</t>
  </si>
  <si>
    <t>Исполнено (финансирование тыс.рублей)</t>
  </si>
  <si>
    <t>Объем неосвоенных средств и причина их неосвоения (по источникам финансирования)</t>
  </si>
  <si>
    <t>по состоянию на 01.10.2012г.</t>
  </si>
  <si>
    <t>Объем ассигнований в соответствии с постанолением Администрации города Волгодонска об утверждении программы на 2011 -2012 _гг.(тыс.рублей)</t>
  </si>
  <si>
    <t>Объем ассигнований в соответствии с постанолением Администрации города Волгодонска об утверждении программы на 2011 -2012 гг.(тыс.рублей)</t>
  </si>
  <si>
    <t>по состоянию на 01.01.2013г.</t>
  </si>
  <si>
    <t>по состоянию на 01.01.2013 г.</t>
  </si>
  <si>
    <t>4.1.</t>
  </si>
  <si>
    <t>О.Н.Смолякова</t>
  </si>
  <si>
    <t xml:space="preserve">Объем ассигнований в соответствии с постанолением Администрации города Волгодонска об утверждении программы на 2011 - 2012 гг.(тыс.рублей) </t>
  </si>
  <si>
    <t>Исполнено (тыс.рублей)</t>
  </si>
  <si>
    <r>
      <t xml:space="preserve">Областной бюджет: </t>
    </r>
    <r>
      <rPr>
        <sz val="10"/>
        <color indexed="8"/>
        <rFont val="Times New Roman"/>
        <family val="1"/>
        <charset val="204"/>
      </rPr>
      <t xml:space="preserve">не освоено 13.83% или 21820.68 т.р. (МУЗ "ДГБ"  договор на капитальный ремонт здания по ул. М.Горького 188 заключен с ООО "СКВС"на  54 621.2 т.р. Работы ведутся с отставанием от графика. Не выполнены работы по данному договору в сумме 4755,8 т.р. Не выполнены работы по договору с ИП Шмыглин по причине отсутствия  возможности выполнения работ в сумме 1030.7 т.р. из-за отставания от графика работ ООО "СКВС" . Уменьшение цены по договорам в сумме 246,8 т.р. Экономия от торгов составила 5594,3 т.р.; МУЗ "Родильный дом": по кап.ремонту идет отставание от графика выполнения работ на сумму 4568.5 т.р.; по благоустройству 1935.85 т.р.; по фасаду женской консультации 1104.16 т.р.; на сумму 2580.0 т.р. размещен аукцион на фасад родильного отделения на 2013 год) </t>
    </r>
    <r>
      <rPr>
        <b/>
        <sz val="10"/>
        <color indexed="8"/>
        <rFont val="Times New Roman"/>
        <family val="1"/>
        <charset val="204"/>
      </rPr>
      <t xml:space="preserve">Местный бюджет: </t>
    </r>
    <r>
      <rPr>
        <sz val="10"/>
        <color indexed="8"/>
        <rFont val="Times New Roman"/>
        <family val="1"/>
        <charset val="204"/>
      </rPr>
      <t>не освоено 54.56 % или 1937.47 т.р. (МУЗ "ДГБ": капитальный ремонт здания (автоматическая система пожарной сигнализации и система оповещения людей о пожаре согласно договору на  810.444 т.р.не исполнен, т.к.подрядчик нарушил график выполнения работ; МУЗ "Родильный дом": идет отставание от графика работ по пожарной сигнализации на сумму 1126.57 т.р.)</t>
    </r>
  </si>
  <si>
    <r>
      <t xml:space="preserve">Областной бюджет: </t>
    </r>
    <r>
      <rPr>
        <sz val="10"/>
        <color indexed="8"/>
        <rFont val="Times New Roman"/>
        <family val="1"/>
        <charset val="204"/>
      </rPr>
      <t>не освоено 18.24 % или 3296.78 т.р. (Выделены дополнительно денежные средства в декабре 2012г. Планируется направить на 2 этап создания регионального сегмента единой государственной информационной системы в сфере здравоохранения)</t>
    </r>
  </si>
  <si>
    <r>
      <t xml:space="preserve">Областной бюджет: </t>
    </r>
    <r>
      <rPr>
        <sz val="10"/>
        <color indexed="8"/>
        <rFont val="Times New Roman"/>
        <family val="1"/>
        <charset val="204"/>
      </rPr>
      <t>не освоено 16.45 % или 68.9 т.р. (Министерством здравоохранения Ростовской области оплачено за обучение 2 врачей)</t>
    </r>
  </si>
  <si>
    <t>Исполнено  2011-2012 год(финансирование тыс.рублей)</t>
  </si>
  <si>
    <t>Уточненный план ассигнований на 2013 год (тыс.рублей)</t>
  </si>
  <si>
    <t xml:space="preserve">Техническое обслуживание систем АПС и СО, охранной сигнализации 
</t>
  </si>
  <si>
    <t>Муниципальная долгосрочная целевая программа "Пожарная безопасность и защита населения и территории города Волгодонска от чрезвычайных ситуаций на 2013-2017 годы"</t>
  </si>
  <si>
    <t>Объем ассигнований в соответствии с постанолением Администрации города Волгодонска об утверждении программы на 2013 -2017 гг.(тыс.рублей)</t>
  </si>
  <si>
    <t>Муниципальная долгосрочная целевая программа "Развитие здравоохранения города Волгодонска на 2013-2017 годы"</t>
  </si>
  <si>
    <t>"Развитие здравоохранения города Волгодонска на 2013-2017 годы"</t>
  </si>
  <si>
    <t>Организация оказания медицинской помощи в соответствии  в соответствии с установленным муниципальным заданием по реализации Территориальной программы государственных гарантий оказания гражданам Российской Федерации бесплатной медицинской помощи в Ростовской области</t>
  </si>
  <si>
    <t>Организация работы медицинских кабинетов в учреждениях образования</t>
  </si>
  <si>
    <t>Мероприятия по совершенствованию службы детства и родовспоможения</t>
  </si>
  <si>
    <t>Мероприятия по улучшению  кадрового обеспечения муниципальных учреждений здравоохранения</t>
  </si>
  <si>
    <t>5.1.</t>
  </si>
  <si>
    <t>5.3.</t>
  </si>
  <si>
    <t>Пусконаладочные работы</t>
  </si>
  <si>
    <t>Приобретение оборудования, компьютерной и оргтехники, мебели, автотранспорта для муниципальных учреждений здравоохранения</t>
  </si>
  <si>
    <t>5.4.</t>
  </si>
  <si>
    <t>5.5.</t>
  </si>
  <si>
    <t>Муниципальная долгосрочная целевая программа "Модернизация здравоохранения города Волгодонска на 2011-2013 годы"</t>
  </si>
  <si>
    <t>Объем ассигнований в соответствии с постанолением Администрации города Волгодонска об утверждении программы на 2011 -2013 гг.(тыс.рублей)</t>
  </si>
  <si>
    <t>"Модернизация здравоохранения города Волгодонска на 2011-2013 годы"</t>
  </si>
  <si>
    <t>Освоено 100%</t>
  </si>
  <si>
    <t>по состоянию на 01.07.2013 г.</t>
  </si>
  <si>
    <t>Местный бюджет: не освоено 93.08 % или 24.2 т.р. (Сложилась экономия по результатам заключенного контракта. Рассматривается вопрос о перемещении  средств на подготовку кадров)</t>
  </si>
  <si>
    <t>Мероприятия по укреплению материально-технической базы МУЗ города и обеспечение деятельности группы по централизованному обслуживанию МУЗ города в том числе</t>
  </si>
  <si>
    <t>Проведение капитальных ремонтов в муниципальных учреждениях здравоохранения, в том числе</t>
  </si>
  <si>
    <t>5.1.1.</t>
  </si>
  <si>
    <t>Капитальный ремонт МУЗ" Детская городская больница"</t>
  </si>
  <si>
    <t>-инфекционное отделение , ул. Морская, 24а</t>
  </si>
  <si>
    <t>- завершение капитального ремонта по работам, начатым в 2012г., ул.Горького, 188</t>
  </si>
  <si>
    <t>- восстановление системы АПС, ул.Горького, 188</t>
  </si>
  <si>
    <t>- замена выпусков канализации по ул.Советская, 47</t>
  </si>
  <si>
    <t>5.1.2.</t>
  </si>
  <si>
    <t>5.1.3.</t>
  </si>
  <si>
    <t>5.1.4.</t>
  </si>
  <si>
    <t>Капитальный ремонт МУЗ "Городская больница скорой медицинской помощи" - травмпункт</t>
  </si>
  <si>
    <t>Капитальный ремонт МУЗ "Родильный дом" - восстановление системы АПС</t>
  </si>
  <si>
    <t>Капитальный ремонт МУЗ "Городская больница №1" - кровля роддома</t>
  </si>
  <si>
    <t>Разработка проектно-сметной документации на капитальный ремонт</t>
  </si>
  <si>
    <t>в том числе за счет средств резервного фонда</t>
  </si>
  <si>
    <t>Обеспечение деятельности группы по централизованному обслуживанию МУЗ города</t>
  </si>
  <si>
    <t>Областной бюджет: не освоено 50.03 % или 2488.7 т.р. (Освоение планируется в 3-4 квартале 2013г.)</t>
  </si>
  <si>
    <t>Областной бюджет: не освоено 50.28 % или 695.6 т.р. (Освоение планируется в 3-4 квартале 2013г.)</t>
  </si>
  <si>
    <t>Местный бюджет: не освоено 42.81 % или 1528.13 т.р. (Освоение планируется в 3-4 квартале 2013г.)</t>
  </si>
  <si>
    <t>Местный бюджет: не освоено 22.96 % или 260.0 т.р. (Освоение планируется в 3-4 квартале 2013г.)</t>
  </si>
  <si>
    <t>Местный бюджет: не освоено 49.14 % или 725.87 т.р. (Освоение планируется в 3-4 квартале 2013г.)</t>
  </si>
  <si>
    <t>Местный бюджет: Окончание работ 02.07.2013г.</t>
  </si>
  <si>
    <t>Местный бюджет: Работы выполнены, оплата планируется в июле 2013г.</t>
  </si>
  <si>
    <t>Месный бюджет:  Окончание работ 28.06.2013г. Средства будут освоены в 3 квартале 2013г.</t>
  </si>
  <si>
    <t>Местный бюджет: не освоено 3.15% или 69.63 т.р.</t>
  </si>
  <si>
    <t>Местный бюджет: не освоено 58.99 % или 2054.07 т.р. (Освоение планируется в 3-4 квартале 2013г.)</t>
  </si>
  <si>
    <t>Областной бюджет: Средства выделены Распоряжением Правительства Ростовской области от 27.05.20132 №167. (Освоение планируется в 3 квартале 2013г.)</t>
  </si>
  <si>
    <t>Мероприятия 2.1 Персонифицированный учет оказанных медицинских услуг, возможность ведения электронной карты</t>
  </si>
  <si>
    <t>Мероприятия 2.2 Внедрение услуги в электронном виде: "запись на прием к врачу"</t>
  </si>
  <si>
    <t>Мероприятия 2.4  Ведение электронного паспорта медицинского учреждения</t>
  </si>
  <si>
    <t>Местный бюджет: Средства выделены 24.06.2013г. (Освоение планируется в 3-4 кв.2013г.)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</si>
</sst>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37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rgb="FF0000FF"/>
      <name val="Arial Cyr"/>
      <family val="2"/>
      <charset val="204"/>
    </font>
    <font>
      <sz val="10"/>
      <color rgb="FF0000FF"/>
      <name val="Times New Roman"/>
      <family val="1"/>
      <charset val="204"/>
    </font>
    <font>
      <sz val="10"/>
      <color rgb="FF0000FF"/>
      <name val="Arial Cyr"/>
      <family val="2"/>
      <charset val="204"/>
    </font>
    <font>
      <sz val="11"/>
      <color rgb="FF0000F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0"/>
      <name val="Arial Cyr"/>
      <charset val="204"/>
    </font>
    <font>
      <sz val="11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i/>
      <sz val="10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Fill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right" wrapText="1"/>
    </xf>
    <xf numFmtId="4" fontId="21" fillId="0" borderId="1" xfId="0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 applyAlignment="1">
      <alignment horizontal="right" wrapText="1"/>
    </xf>
    <xf numFmtId="4" fontId="20" fillId="0" borderId="1" xfId="0" applyNumberFormat="1" applyFont="1" applyBorder="1" applyAlignment="1">
      <alignment horizontal="right" wrapText="1"/>
    </xf>
    <xf numFmtId="0" fontId="3" fillId="0" borderId="0" xfId="0" applyFont="1"/>
    <xf numFmtId="0" fontId="18" fillId="0" borderId="0" xfId="0" applyFont="1"/>
    <xf numFmtId="4" fontId="22" fillId="0" borderId="0" xfId="0" applyNumberFormat="1" applyFont="1" applyBorder="1" applyAlignment="1">
      <alignment horizontal="right" wrapText="1"/>
    </xf>
    <xf numFmtId="4" fontId="0" fillId="0" borderId="0" xfId="0" applyNumberFormat="1" applyFill="1"/>
    <xf numFmtId="0" fontId="0" fillId="0" borderId="2" xfId="0" applyBorder="1"/>
    <xf numFmtId="0" fontId="23" fillId="0" borderId="1" xfId="0" applyFont="1" applyBorder="1" applyAlignment="1">
      <alignment horizontal="center" vertical="center" wrapText="1"/>
    </xf>
    <xf numFmtId="0" fontId="6" fillId="0" borderId="0" xfId="0" applyFont="1"/>
    <xf numFmtId="1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vertical="top" wrapText="1"/>
    </xf>
    <xf numFmtId="0" fontId="24" fillId="0" borderId="0" xfId="0" applyFont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4" fontId="25" fillId="0" borderId="1" xfId="0" applyNumberFormat="1" applyFont="1" applyBorder="1" applyAlignment="1">
      <alignment horizontal="right" wrapText="1"/>
    </xf>
    <xf numFmtId="4" fontId="25" fillId="0" borderId="1" xfId="0" applyNumberFormat="1" applyFont="1" applyFill="1" applyBorder="1" applyAlignment="1">
      <alignment horizontal="right" wrapText="1"/>
    </xf>
    <xf numFmtId="0" fontId="26" fillId="0" borderId="0" xfId="0" applyFont="1"/>
    <xf numFmtId="0" fontId="27" fillId="0" borderId="0" xfId="0" applyFont="1"/>
    <xf numFmtId="0" fontId="5" fillId="0" borderId="1" xfId="0" applyFont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4" fontId="29" fillId="0" borderId="0" xfId="0" applyNumberFormat="1" applyFont="1" applyFill="1"/>
    <xf numFmtId="4" fontId="29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0" fillId="0" borderId="0" xfId="0" applyFont="1"/>
    <xf numFmtId="0" fontId="21" fillId="0" borderId="1" xfId="0" applyFont="1" applyBorder="1" applyAlignment="1">
      <alignment horizontal="left" vertical="center"/>
    </xf>
    <xf numFmtId="0" fontId="31" fillId="0" borderId="0" xfId="0" applyFont="1"/>
    <xf numFmtId="0" fontId="20" fillId="0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justify" vertical="top" wrapText="1"/>
    </xf>
    <xf numFmtId="0" fontId="23" fillId="0" borderId="1" xfId="0" applyFont="1" applyFill="1" applyBorder="1" applyAlignment="1">
      <alignment horizontal="justify" vertical="top" wrapText="1"/>
    </xf>
    <xf numFmtId="0" fontId="32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 indent="2"/>
    </xf>
    <xf numFmtId="0" fontId="33" fillId="0" borderId="1" xfId="0" applyFont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wrapText="1" indent="2"/>
    </xf>
    <xf numFmtId="0" fontId="33" fillId="0" borderId="1" xfId="0" applyFont="1" applyFill="1" applyBorder="1" applyAlignment="1">
      <alignment horizontal="left" vertical="top" wrapText="1" indent="2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 indent="2"/>
    </xf>
    <xf numFmtId="0" fontId="21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29" fillId="0" borderId="0" xfId="0" applyFont="1" applyFill="1"/>
    <xf numFmtId="0" fontId="21" fillId="0" borderId="1" xfId="0" applyFont="1" applyBorder="1" applyAlignment="1">
      <alignment horizontal="center"/>
    </xf>
    <xf numFmtId="0" fontId="1" fillId="0" borderId="0" xfId="0" applyFont="1"/>
    <xf numFmtId="0" fontId="19" fillId="0" borderId="1" xfId="0" applyFont="1" applyBorder="1"/>
    <xf numFmtId="49" fontId="35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2" xfId="0" applyFont="1" applyBorder="1"/>
    <xf numFmtId="0" fontId="18" fillId="0" borderId="1" xfId="0" applyFont="1" applyBorder="1"/>
    <xf numFmtId="0" fontId="27" fillId="0" borderId="1" xfId="0" applyFont="1" applyBorder="1"/>
    <xf numFmtId="0" fontId="30" fillId="0" borderId="1" xfId="0" applyFont="1" applyBorder="1"/>
    <xf numFmtId="0" fontId="6" fillId="0" borderId="1" xfId="0" applyFont="1" applyBorder="1"/>
    <xf numFmtId="0" fontId="0" fillId="0" borderId="0" xfId="0" applyFont="1"/>
    <xf numFmtId="0" fontId="0" fillId="0" borderId="0" xfId="0" applyFont="1" applyFill="1"/>
    <xf numFmtId="0" fontId="11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49" fontId="35" fillId="0" borderId="3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/>
    <xf numFmtId="0" fontId="11" fillId="0" borderId="0" xfId="0" applyFont="1"/>
    <xf numFmtId="0" fontId="11" fillId="0" borderId="0" xfId="0" applyFont="1" applyFill="1"/>
    <xf numFmtId="0" fontId="10" fillId="0" borderId="0" xfId="0" applyFont="1"/>
    <xf numFmtId="0" fontId="10" fillId="0" borderId="2" xfId="0" applyFont="1" applyBorder="1"/>
    <xf numFmtId="0" fontId="13" fillId="0" borderId="0" xfId="0" applyFont="1"/>
    <xf numFmtId="49" fontId="35" fillId="0" borderId="1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3" fillId="0" borderId="1" xfId="0" applyFont="1" applyBorder="1"/>
    <xf numFmtId="0" fontId="26" fillId="0" borderId="1" xfId="0" applyFont="1" applyBorder="1"/>
    <xf numFmtId="0" fontId="24" fillId="0" borderId="1" xfId="0" applyFont="1" applyBorder="1"/>
    <xf numFmtId="0" fontId="32" fillId="0" borderId="5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justify" wrapText="1"/>
    </xf>
    <xf numFmtId="9" fontId="1" fillId="0" borderId="1" xfId="1" applyFont="1" applyBorder="1"/>
    <xf numFmtId="10" fontId="0" fillId="0" borderId="0" xfId="1" applyNumberFormat="1" applyFont="1"/>
    <xf numFmtId="0" fontId="4" fillId="0" borderId="1" xfId="1" applyNumberFormat="1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" fillId="0" borderId="0" xfId="0" applyFont="1" applyFill="1"/>
    <xf numFmtId="49" fontId="35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2" xfId="0" applyFont="1" applyFill="1" applyBorder="1"/>
    <xf numFmtId="0" fontId="13" fillId="0" borderId="0" xfId="0" applyFont="1" applyFill="1"/>
    <xf numFmtId="0" fontId="9" fillId="0" borderId="0" xfId="0" applyFont="1" applyFill="1"/>
    <xf numFmtId="0" fontId="0" fillId="0" borderId="2" xfId="0" applyFill="1" applyBorder="1"/>
    <xf numFmtId="49" fontId="3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2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9" fillId="0" borderId="0" xfId="0" applyFont="1" applyAlignment="1"/>
    <xf numFmtId="9" fontId="2" fillId="0" borderId="1" xfId="1" applyFont="1" applyBorder="1"/>
    <xf numFmtId="14" fontId="5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10" fontId="3" fillId="0" borderId="0" xfId="1" applyNumberFormat="1" applyFont="1"/>
    <xf numFmtId="10" fontId="31" fillId="0" borderId="0" xfId="1" applyNumberFormat="1" applyFont="1"/>
    <xf numFmtId="0" fontId="11" fillId="0" borderId="0" xfId="0" applyFont="1" applyFill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10" fontId="1" fillId="0" borderId="0" xfId="1" applyNumberFormat="1" applyFont="1" applyFill="1"/>
    <xf numFmtId="0" fontId="4" fillId="0" borderId="5" xfId="1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5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justify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justify" vertical="top" wrapText="1"/>
    </xf>
    <xf numFmtId="10" fontId="17" fillId="0" borderId="0" xfId="1" applyNumberFormat="1" applyFont="1"/>
    <xf numFmtId="0" fontId="17" fillId="0" borderId="0" xfId="0" applyFont="1"/>
    <xf numFmtId="0" fontId="14" fillId="0" borderId="1" xfId="1" applyNumberFormat="1" applyFont="1" applyFill="1" applyBorder="1" applyAlignment="1">
      <alignment wrapText="1"/>
    </xf>
    <xf numFmtId="10" fontId="1" fillId="0" borderId="1" xfId="1" applyNumberFormat="1" applyFont="1" applyBorder="1"/>
    <xf numFmtId="0" fontId="14" fillId="0" borderId="1" xfId="1" applyNumberFormat="1" applyFont="1" applyFill="1" applyBorder="1" applyAlignment="1">
      <alignment horizontal="left" vertical="center" wrapText="1"/>
    </xf>
    <xf numFmtId="0" fontId="14" fillId="0" borderId="1" xfId="1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justify" vertical="top" wrapText="1"/>
    </xf>
    <xf numFmtId="0" fontId="2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35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6" fillId="0" borderId="6" xfId="0" applyNumberFormat="1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top" wrapText="1"/>
    </xf>
    <xf numFmtId="49" fontId="36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</cellXfs>
  <cellStyles count="4">
    <cellStyle name="Обычный" xfId="0" builtinId="0"/>
    <cellStyle name="Процентный" xfId="1" builtinId="5"/>
    <cellStyle name="Тысячи [0]_Лист1" xfId="2"/>
    <cellStyle name="Тысячи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view="pageBreakPreview" topLeftCell="A2" zoomScale="90" zoomScaleNormal="100" zoomScaleSheetLayoutView="90" workbookViewId="0">
      <pane xSplit="2" ySplit="9" topLeftCell="C11" activePane="bottomRight" state="frozenSplit"/>
      <selection activeCell="A2" sqref="A2"/>
      <selection pane="topRight" activeCell="C2" sqref="C2"/>
      <selection pane="bottomLeft" activeCell="A11" sqref="A11"/>
      <selection pane="bottomRight" activeCell="R41" sqref="R41"/>
    </sheetView>
  </sheetViews>
  <sheetFormatPr defaultRowHeight="12.75"/>
  <cols>
    <col min="1" max="1" width="6.7109375" style="126" customWidth="1"/>
    <col min="2" max="2" width="66.5703125" customWidth="1"/>
    <col min="3" max="6" width="13.28515625" customWidth="1"/>
    <col min="7" max="7" width="14.28515625" customWidth="1"/>
    <col min="8" max="8" width="14.5703125" customWidth="1"/>
    <col min="9" max="9" width="13.140625" customWidth="1"/>
    <col min="10" max="10" width="14.42578125" style="1" bestFit="1" customWidth="1"/>
    <col min="11" max="11" width="13.85546875" style="1" bestFit="1" customWidth="1"/>
    <col min="12" max="12" width="13.85546875" style="1" hidden="1" customWidth="1"/>
    <col min="13" max="13" width="13.85546875" style="1" customWidth="1"/>
    <col min="14" max="14" width="13.85546875" style="1" hidden="1" customWidth="1"/>
    <col min="15" max="16" width="13.85546875" style="1" customWidth="1"/>
    <col min="17" max="17" width="12.5703125" hidden="1" customWidth="1"/>
    <col min="18" max="18" width="20.140625" customWidth="1"/>
    <col min="19" max="19" width="10.28515625" bestFit="1" customWidth="1"/>
  </cols>
  <sheetData>
    <row r="1" spans="1:21" ht="15" customHeight="1"/>
    <row r="2" spans="1:21" ht="15" customHeight="1">
      <c r="A2" s="175" t="s">
        <v>86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21" ht="15" customHeight="1">
      <c r="A3" s="175" t="s">
        <v>97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1:21" ht="15" customHeight="1">
      <c r="A4" s="176" t="s">
        <v>143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21" ht="16.5" customHeight="1">
      <c r="A5" s="177" t="s">
        <v>159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</row>
    <row r="6" spans="1:21">
      <c r="H6" t="s">
        <v>5</v>
      </c>
    </row>
    <row r="7" spans="1:21" ht="27" customHeight="1">
      <c r="A7" s="178"/>
      <c r="B7" s="172" t="s">
        <v>6</v>
      </c>
      <c r="C7" s="172" t="s">
        <v>142</v>
      </c>
      <c r="D7" s="172"/>
      <c r="E7" s="172"/>
      <c r="F7" s="172"/>
      <c r="G7" s="172"/>
      <c r="H7" s="172" t="s">
        <v>139</v>
      </c>
      <c r="I7" s="172"/>
      <c r="J7" s="172"/>
      <c r="K7" s="172"/>
      <c r="L7" s="172"/>
      <c r="M7" s="172" t="s">
        <v>124</v>
      </c>
      <c r="N7" s="172"/>
      <c r="O7" s="172"/>
      <c r="P7" s="172"/>
      <c r="Q7" s="172"/>
      <c r="R7" s="173" t="s">
        <v>125</v>
      </c>
    </row>
    <row r="8" spans="1:21" ht="12.75" customHeight="1">
      <c r="A8" s="178"/>
      <c r="B8" s="172"/>
      <c r="C8" s="172" t="s">
        <v>1</v>
      </c>
      <c r="D8" s="172" t="s">
        <v>87</v>
      </c>
      <c r="E8" s="172"/>
      <c r="F8" s="172"/>
      <c r="G8" s="172"/>
      <c r="H8" s="172" t="s">
        <v>7</v>
      </c>
      <c r="I8" s="172" t="s">
        <v>87</v>
      </c>
      <c r="J8" s="172"/>
      <c r="K8" s="172"/>
      <c r="L8" s="172"/>
      <c r="M8" s="172" t="s">
        <v>7</v>
      </c>
      <c r="N8" s="172" t="s">
        <v>87</v>
      </c>
      <c r="O8" s="172"/>
      <c r="P8" s="172"/>
      <c r="Q8" s="172"/>
      <c r="R8" s="173"/>
    </row>
    <row r="9" spans="1:21" ht="25.5">
      <c r="A9" s="178"/>
      <c r="B9" s="172"/>
      <c r="C9" s="172"/>
      <c r="D9" s="94" t="s">
        <v>88</v>
      </c>
      <c r="E9" s="94" t="s">
        <v>89</v>
      </c>
      <c r="F9" s="94" t="s">
        <v>90</v>
      </c>
      <c r="G9" s="94" t="s">
        <v>91</v>
      </c>
      <c r="H9" s="172"/>
      <c r="I9" s="94" t="s">
        <v>88</v>
      </c>
      <c r="J9" s="94" t="s">
        <v>89</v>
      </c>
      <c r="K9" s="94" t="s">
        <v>90</v>
      </c>
      <c r="L9" s="94" t="s">
        <v>91</v>
      </c>
      <c r="M9" s="172"/>
      <c r="N9" s="94" t="s">
        <v>88</v>
      </c>
      <c r="O9" s="94" t="s">
        <v>89</v>
      </c>
      <c r="P9" s="94" t="s">
        <v>90</v>
      </c>
      <c r="Q9" s="94" t="s">
        <v>91</v>
      </c>
      <c r="R9" s="173"/>
    </row>
    <row r="10" spans="1:2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>
        <v>11</v>
      </c>
      <c r="L10" s="4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21" ht="30" customHeight="1">
      <c r="A11" s="3"/>
      <c r="B11" s="174" t="s">
        <v>143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</row>
    <row r="12" spans="1:21" s="59" customFormat="1" ht="20.25" customHeight="1">
      <c r="A12" s="58"/>
      <c r="B12" s="34" t="s">
        <v>144</v>
      </c>
      <c r="C12" s="7">
        <f>SUM(D12:G12)</f>
        <v>130761.3</v>
      </c>
      <c r="D12" s="7">
        <v>0</v>
      </c>
      <c r="E12" s="7">
        <f>6418.3+22662.9+6532+14945.7+6532+384.3</f>
        <v>57475.199999999997</v>
      </c>
      <c r="F12" s="7">
        <f>13176.6+22493.4+8382.6+18955+403.1+3291.8+3291.8+3291.8</f>
        <v>73286.100000000006</v>
      </c>
      <c r="G12" s="7"/>
      <c r="H12" s="6">
        <f>SUM(I12:L12)</f>
        <v>64751.199999999997</v>
      </c>
      <c r="I12" s="6">
        <f t="shared" ref="I12:Q12" si="0">I13+I19+I23+I28+I21</f>
        <v>0</v>
      </c>
      <c r="J12" s="6">
        <f t="shared" si="0"/>
        <v>29081.200000000001</v>
      </c>
      <c r="K12" s="6">
        <f t="shared" si="0"/>
        <v>35670</v>
      </c>
      <c r="L12" s="6">
        <f t="shared" si="0"/>
        <v>0</v>
      </c>
      <c r="M12" s="6">
        <f t="shared" si="0"/>
        <v>17889.23</v>
      </c>
      <c r="N12" s="6">
        <f t="shared" si="0"/>
        <v>0</v>
      </c>
      <c r="O12" s="6">
        <f t="shared" si="0"/>
        <v>3434</v>
      </c>
      <c r="P12" s="6">
        <f t="shared" si="0"/>
        <v>14455.23</v>
      </c>
      <c r="Q12" s="6">
        <f t="shared" si="0"/>
        <v>0</v>
      </c>
      <c r="R12" s="105"/>
      <c r="S12" s="138"/>
      <c r="T12" s="138"/>
      <c r="U12" s="138"/>
    </row>
    <row r="13" spans="1:21" s="2" customFormat="1" ht="65.25" customHeight="1">
      <c r="A13" s="127" t="s">
        <v>8</v>
      </c>
      <c r="B13" s="42" t="s">
        <v>145</v>
      </c>
      <c r="C13" s="65" t="s">
        <v>0</v>
      </c>
      <c r="D13" s="65" t="s">
        <v>0</v>
      </c>
      <c r="E13" s="65" t="s">
        <v>0</v>
      </c>
      <c r="F13" s="65" t="s">
        <v>0</v>
      </c>
      <c r="G13" s="65" t="s">
        <v>0</v>
      </c>
      <c r="H13" s="6">
        <f>SUM(I13:L13)</f>
        <v>4974.8</v>
      </c>
      <c r="I13" s="6"/>
      <c r="J13" s="6">
        <f>J16</f>
        <v>4974.8</v>
      </c>
      <c r="K13" s="6"/>
      <c r="L13" s="6"/>
      <c r="M13" s="6">
        <f>SUM(N13:Q13)</f>
        <v>2486.1</v>
      </c>
      <c r="N13" s="6"/>
      <c r="O13" s="6">
        <f>O16</f>
        <v>2486.1</v>
      </c>
      <c r="P13" s="6"/>
      <c r="Q13" s="6"/>
      <c r="R13" s="164"/>
      <c r="S13" s="138"/>
      <c r="T13" s="138"/>
      <c r="U13" s="138"/>
    </row>
    <row r="14" spans="1:21" s="10" customFormat="1" hidden="1">
      <c r="A14" s="128" t="s">
        <v>73</v>
      </c>
      <c r="B14" s="46" t="s">
        <v>74</v>
      </c>
      <c r="C14" s="65" t="s">
        <v>0</v>
      </c>
      <c r="D14" s="65" t="s">
        <v>0</v>
      </c>
      <c r="E14" s="65" t="s">
        <v>0</v>
      </c>
      <c r="F14" s="65" t="s">
        <v>0</v>
      </c>
      <c r="G14" s="65" t="s">
        <v>0</v>
      </c>
      <c r="H14" s="9">
        <f>SUM(I14:L14)</f>
        <v>0</v>
      </c>
      <c r="I14" s="9"/>
      <c r="J14" s="9"/>
      <c r="K14" s="9"/>
      <c r="L14" s="9"/>
      <c r="M14" s="9">
        <f>SUM(N14:Q14)</f>
        <v>0</v>
      </c>
      <c r="N14" s="9"/>
      <c r="O14" s="9"/>
      <c r="P14" s="9"/>
      <c r="Q14" s="9"/>
      <c r="R14" s="105" t="e">
        <f>O14/J14</f>
        <v>#DIV/0!</v>
      </c>
      <c r="S14" s="138" t="e">
        <f>O14/J14</f>
        <v>#DIV/0!</v>
      </c>
      <c r="T14" s="138" t="e">
        <f>P14/K14</f>
        <v>#DIV/0!</v>
      </c>
      <c r="U14" s="138"/>
    </row>
    <row r="15" spans="1:21" s="24" customFormat="1" hidden="1">
      <c r="A15" s="129" t="s">
        <v>75</v>
      </c>
      <c r="B15" s="37" t="s">
        <v>40</v>
      </c>
      <c r="C15" s="65" t="s">
        <v>0</v>
      </c>
      <c r="D15" s="65" t="s">
        <v>0</v>
      </c>
      <c r="E15" s="65" t="s">
        <v>0</v>
      </c>
      <c r="F15" s="65" t="s">
        <v>0</v>
      </c>
      <c r="G15" s="65" t="s">
        <v>0</v>
      </c>
      <c r="H15" s="9">
        <f>SUM(I15:L15)</f>
        <v>0</v>
      </c>
      <c r="I15" s="22"/>
      <c r="J15" s="22"/>
      <c r="K15" s="22"/>
      <c r="L15" s="22"/>
      <c r="M15" s="9">
        <f>SUM(N15:Q15)</f>
        <v>0</v>
      </c>
      <c r="N15" s="22"/>
      <c r="O15" s="22"/>
      <c r="P15" s="22"/>
      <c r="Q15" s="22"/>
      <c r="R15" s="105" t="e">
        <f>O15/J15</f>
        <v>#DIV/0!</v>
      </c>
      <c r="S15" s="138" t="e">
        <f>O15/J15</f>
        <v>#DIV/0!</v>
      </c>
      <c r="T15" s="138" t="e">
        <f>P15/K15</f>
        <v>#DIV/0!</v>
      </c>
      <c r="U15" s="138"/>
    </row>
    <row r="16" spans="1:21" s="10" customFormat="1" ht="63.75">
      <c r="A16" s="155" t="s">
        <v>11</v>
      </c>
      <c r="B16" s="36" t="s">
        <v>12</v>
      </c>
      <c r="C16" s="156" t="s">
        <v>0</v>
      </c>
      <c r="D16" s="156" t="s">
        <v>0</v>
      </c>
      <c r="E16" s="156" t="s">
        <v>0</v>
      </c>
      <c r="F16" s="156" t="s">
        <v>0</v>
      </c>
      <c r="G16" s="156" t="s">
        <v>0</v>
      </c>
      <c r="H16" s="9">
        <f>SUM(I16:L16)</f>
        <v>4974.8</v>
      </c>
      <c r="I16" s="9">
        <v>0</v>
      </c>
      <c r="J16" s="9">
        <v>4974.8</v>
      </c>
      <c r="K16" s="9"/>
      <c r="L16" s="9">
        <v>0</v>
      </c>
      <c r="M16" s="9">
        <f>SUM(N16:Q16)</f>
        <v>2486.1</v>
      </c>
      <c r="N16" s="9"/>
      <c r="O16" s="9">
        <v>2486.1</v>
      </c>
      <c r="P16" s="9"/>
      <c r="Q16" s="9"/>
      <c r="R16" s="164" t="s">
        <v>178</v>
      </c>
      <c r="S16" s="138"/>
      <c r="T16" s="138"/>
      <c r="U16" s="138"/>
    </row>
    <row r="17" spans="1:21" s="16" customFormat="1" ht="25.5" hidden="1">
      <c r="A17" s="131" t="s">
        <v>36</v>
      </c>
      <c r="B17" s="39" t="s">
        <v>33</v>
      </c>
      <c r="C17" s="65" t="s">
        <v>0</v>
      </c>
      <c r="D17" s="65" t="s">
        <v>0</v>
      </c>
      <c r="E17" s="65" t="s">
        <v>0</v>
      </c>
      <c r="F17" s="65" t="s">
        <v>0</v>
      </c>
      <c r="G17" s="65" t="s">
        <v>0</v>
      </c>
      <c r="H17" s="9">
        <v>3035.2</v>
      </c>
      <c r="I17" s="9"/>
      <c r="J17" s="9" t="e">
        <f>#REF!+#REF!+#REF!+#REF!+#REF!+#REF!+#REF!+#REF!</f>
        <v>#REF!</v>
      </c>
      <c r="K17" s="9">
        <v>3035.2</v>
      </c>
      <c r="L17" s="9"/>
      <c r="M17" s="9" t="e">
        <f t="shared" ref="M17:M28" si="1">SUM(N17:Q17)</f>
        <v>#REF!</v>
      </c>
      <c r="N17" s="9" t="e">
        <f>#REF!+#REF!+#REF!+#REF!+#REF!+#REF!+#REF!+#REF!</f>
        <v>#REF!</v>
      </c>
      <c r="O17" s="9" t="e">
        <f>#REF!+#REF!+#REF!+#REF!+#REF!+#REF!+#REF!+#REF!</f>
        <v>#REF!</v>
      </c>
      <c r="P17" s="9">
        <v>791.85</v>
      </c>
      <c r="Q17" s="9"/>
      <c r="R17" s="105" t="e">
        <f>O17/J17</f>
        <v>#REF!</v>
      </c>
      <c r="S17" s="138"/>
      <c r="T17" s="138"/>
      <c r="U17" s="138"/>
    </row>
    <row r="18" spans="1:21" s="19" customFormat="1" hidden="1">
      <c r="A18" s="130" t="s">
        <v>37</v>
      </c>
      <c r="B18" s="40" t="s">
        <v>40</v>
      </c>
      <c r="C18" s="65" t="s">
        <v>0</v>
      </c>
      <c r="D18" s="65" t="s">
        <v>0</v>
      </c>
      <c r="E18" s="65" t="s">
        <v>0</v>
      </c>
      <c r="F18" s="65" t="s">
        <v>0</v>
      </c>
      <c r="G18" s="65" t="s">
        <v>0</v>
      </c>
      <c r="H18" s="22">
        <v>80</v>
      </c>
      <c r="I18" s="22"/>
      <c r="J18" s="22" t="e">
        <f>#REF!+#REF!+#REF!+#REF!+#REF!+#REF!+#REF!+#REF!</f>
        <v>#REF!</v>
      </c>
      <c r="K18" s="22">
        <v>80</v>
      </c>
      <c r="L18" s="22"/>
      <c r="M18" s="9" t="e">
        <f t="shared" si="1"/>
        <v>#REF!</v>
      </c>
      <c r="N18" s="22" t="e">
        <f>#REF!+#REF!+#REF!+#REF!+#REF!+#REF!+#REF!+#REF!</f>
        <v>#REF!</v>
      </c>
      <c r="O18" s="22" t="e">
        <f>#REF!+#REF!+#REF!+#REF!+#REF!+#REF!+#REF!+#REF!</f>
        <v>#REF!</v>
      </c>
      <c r="P18" s="22">
        <v>7.5</v>
      </c>
      <c r="Q18" s="22"/>
      <c r="R18" s="105" t="e">
        <f>O18/J18</f>
        <v>#REF!</v>
      </c>
      <c r="S18" s="138"/>
      <c r="T18" s="138"/>
      <c r="U18" s="138"/>
    </row>
    <row r="19" spans="1:21" s="2" customFormat="1" ht="25.5">
      <c r="A19" s="127" t="s">
        <v>16</v>
      </c>
      <c r="B19" s="41" t="s">
        <v>17</v>
      </c>
      <c r="C19" s="65" t="s">
        <v>0</v>
      </c>
      <c r="D19" s="65" t="s">
        <v>0</v>
      </c>
      <c r="E19" s="65" t="s">
        <v>0</v>
      </c>
      <c r="F19" s="65" t="s">
        <v>0</v>
      </c>
      <c r="G19" s="65" t="s">
        <v>0</v>
      </c>
      <c r="H19" s="6">
        <f t="shared" ref="H19:H24" si="2">SUM(I19:L19)</f>
        <v>1383.5</v>
      </c>
      <c r="I19" s="6">
        <f>I20</f>
        <v>0</v>
      </c>
      <c r="J19" s="6">
        <f>J20</f>
        <v>1383.5</v>
      </c>
      <c r="K19" s="6">
        <f>K20</f>
        <v>0</v>
      </c>
      <c r="L19" s="6">
        <f>L20</f>
        <v>0</v>
      </c>
      <c r="M19" s="6">
        <f t="shared" si="1"/>
        <v>687.9</v>
      </c>
      <c r="N19" s="6">
        <f>N20</f>
        <v>0</v>
      </c>
      <c r="O19" s="6">
        <f>O20</f>
        <v>687.9</v>
      </c>
      <c r="P19" s="6">
        <f>P20</f>
        <v>0</v>
      </c>
      <c r="Q19" s="6">
        <f>Q20</f>
        <v>0</v>
      </c>
      <c r="R19" s="164"/>
      <c r="S19" s="138"/>
      <c r="T19" s="138"/>
      <c r="U19" s="138"/>
    </row>
    <row r="20" spans="1:21" s="10" customFormat="1" ht="63.75">
      <c r="A20" s="155" t="s">
        <v>18</v>
      </c>
      <c r="B20" s="38" t="s">
        <v>19</v>
      </c>
      <c r="C20" s="156" t="s">
        <v>0</v>
      </c>
      <c r="D20" s="156" t="s">
        <v>0</v>
      </c>
      <c r="E20" s="156" t="s">
        <v>0</v>
      </c>
      <c r="F20" s="156" t="s">
        <v>0</v>
      </c>
      <c r="G20" s="156" t="s">
        <v>0</v>
      </c>
      <c r="H20" s="9">
        <f t="shared" si="2"/>
        <v>1383.5</v>
      </c>
      <c r="I20" s="9">
        <v>0</v>
      </c>
      <c r="J20" s="9">
        <v>1383.5</v>
      </c>
      <c r="K20" s="9">
        <v>0</v>
      </c>
      <c r="L20" s="9">
        <v>0</v>
      </c>
      <c r="M20" s="9">
        <f t="shared" si="1"/>
        <v>687.9</v>
      </c>
      <c r="N20" s="9"/>
      <c r="O20" s="9">
        <v>687.9</v>
      </c>
      <c r="P20" s="9"/>
      <c r="Q20" s="9"/>
      <c r="R20" s="164" t="s">
        <v>179</v>
      </c>
      <c r="S20" s="138"/>
      <c r="T20" s="138"/>
      <c r="U20" s="138"/>
    </row>
    <row r="21" spans="1:21" s="163" customFormat="1">
      <c r="A21" s="158">
        <v>3</v>
      </c>
      <c r="B21" s="159" t="s">
        <v>147</v>
      </c>
      <c r="C21" s="65" t="s">
        <v>0</v>
      </c>
      <c r="D21" s="65" t="s">
        <v>0</v>
      </c>
      <c r="E21" s="65" t="s">
        <v>0</v>
      </c>
      <c r="F21" s="65" t="s">
        <v>0</v>
      </c>
      <c r="G21" s="65" t="s">
        <v>0</v>
      </c>
      <c r="H21" s="6">
        <f>H22</f>
        <v>3569.3</v>
      </c>
      <c r="I21" s="6">
        <f>I22</f>
        <v>0</v>
      </c>
      <c r="J21" s="6">
        <f>J22</f>
        <v>0</v>
      </c>
      <c r="K21" s="6">
        <f>K22</f>
        <v>3569.3</v>
      </c>
      <c r="L21" s="6">
        <f>L22</f>
        <v>0</v>
      </c>
      <c r="M21" s="6">
        <f t="shared" si="1"/>
        <v>2041.17</v>
      </c>
      <c r="N21" s="6">
        <f>N22</f>
        <v>0</v>
      </c>
      <c r="O21" s="6">
        <f>O22</f>
        <v>0</v>
      </c>
      <c r="P21" s="6">
        <f>P22</f>
        <v>2041.17</v>
      </c>
      <c r="Q21" s="6">
        <f>Q22</f>
        <v>0</v>
      </c>
      <c r="R21" s="165"/>
      <c r="S21" s="138"/>
      <c r="T21" s="138"/>
      <c r="U21" s="162"/>
    </row>
    <row r="22" spans="1:21" s="10" customFormat="1" ht="63.75">
      <c r="A22" s="160" t="s">
        <v>57</v>
      </c>
      <c r="B22" s="161" t="s">
        <v>146</v>
      </c>
      <c r="C22" s="156" t="s">
        <v>0</v>
      </c>
      <c r="D22" s="156" t="s">
        <v>0</v>
      </c>
      <c r="E22" s="156" t="s">
        <v>0</v>
      </c>
      <c r="F22" s="156" t="s">
        <v>0</v>
      </c>
      <c r="G22" s="156" t="s">
        <v>0</v>
      </c>
      <c r="H22" s="9">
        <f>SUM(I22:L22)</f>
        <v>3569.3</v>
      </c>
      <c r="I22" s="9"/>
      <c r="J22" s="9"/>
      <c r="K22" s="9">
        <v>3569.3</v>
      </c>
      <c r="L22" s="9"/>
      <c r="M22" s="9">
        <f t="shared" si="1"/>
        <v>2041.17</v>
      </c>
      <c r="N22" s="9"/>
      <c r="O22" s="9"/>
      <c r="P22" s="9">
        <v>2041.17</v>
      </c>
      <c r="Q22" s="9"/>
      <c r="R22" s="164" t="s">
        <v>180</v>
      </c>
      <c r="S22" s="138"/>
      <c r="T22" s="138"/>
      <c r="U22" s="138"/>
    </row>
    <row r="23" spans="1:21" s="2" customFormat="1" ht="26.25">
      <c r="A23" s="132">
        <v>4</v>
      </c>
      <c r="B23" s="104" t="s">
        <v>148</v>
      </c>
      <c r="C23" s="65" t="s">
        <v>0</v>
      </c>
      <c r="D23" s="65" t="s">
        <v>0</v>
      </c>
      <c r="E23" s="65" t="s">
        <v>0</v>
      </c>
      <c r="F23" s="65" t="s">
        <v>0</v>
      </c>
      <c r="G23" s="65" t="s">
        <v>0</v>
      </c>
      <c r="H23" s="6">
        <f t="shared" si="2"/>
        <v>2637</v>
      </c>
      <c r="I23" s="6">
        <f>SUM(I24:I27)</f>
        <v>0</v>
      </c>
      <c r="J23" s="6">
        <f>SUM(J24:J27)</f>
        <v>260</v>
      </c>
      <c r="K23" s="6">
        <f>SUM(K24:K27)</f>
        <v>2377</v>
      </c>
      <c r="L23" s="6">
        <f>SUM(L24:L27)</f>
        <v>0</v>
      </c>
      <c r="M23" s="6">
        <f t="shared" si="1"/>
        <v>1704.48</v>
      </c>
      <c r="N23" s="6">
        <f>SUM(N24:N27)</f>
        <v>0</v>
      </c>
      <c r="O23" s="6">
        <f>SUM(O24:O27)</f>
        <v>260</v>
      </c>
      <c r="P23" s="6">
        <f>SUM(P24:P27)</f>
        <v>1444.48</v>
      </c>
      <c r="Q23" s="6">
        <f>SUM(Q24:Q27)</f>
        <v>0</v>
      </c>
      <c r="R23" s="165"/>
      <c r="S23" s="138"/>
      <c r="T23" s="138"/>
      <c r="U23" s="138"/>
    </row>
    <row r="24" spans="1:21" s="10" customFormat="1" ht="63.75">
      <c r="A24" s="155" t="s">
        <v>131</v>
      </c>
      <c r="B24" s="43" t="s">
        <v>21</v>
      </c>
      <c r="C24" s="156" t="s">
        <v>0</v>
      </c>
      <c r="D24" s="156" t="s">
        <v>0</v>
      </c>
      <c r="E24" s="156" t="s">
        <v>0</v>
      </c>
      <c r="F24" s="156" t="s">
        <v>0</v>
      </c>
      <c r="G24" s="156" t="s">
        <v>0</v>
      </c>
      <c r="H24" s="9">
        <f t="shared" si="2"/>
        <v>1160</v>
      </c>
      <c r="I24" s="9">
        <v>0</v>
      </c>
      <c r="J24" s="9">
        <v>260</v>
      </c>
      <c r="K24" s="9">
        <v>900</v>
      </c>
      <c r="L24" s="9">
        <v>0</v>
      </c>
      <c r="M24" s="9">
        <f t="shared" si="1"/>
        <v>953.35</v>
      </c>
      <c r="N24" s="9"/>
      <c r="O24" s="9">
        <v>260</v>
      </c>
      <c r="P24" s="9">
        <v>693.35</v>
      </c>
      <c r="Q24" s="9"/>
      <c r="R24" s="164" t="s">
        <v>181</v>
      </c>
      <c r="S24" s="138"/>
      <c r="T24" s="138"/>
      <c r="U24" s="138"/>
    </row>
    <row r="25" spans="1:21" s="16" customFormat="1" hidden="1">
      <c r="A25" s="131" t="s">
        <v>58</v>
      </c>
      <c r="B25" s="39" t="s">
        <v>22</v>
      </c>
      <c r="C25" s="156" t="s">
        <v>0</v>
      </c>
      <c r="D25" s="156" t="s">
        <v>0</v>
      </c>
      <c r="E25" s="156" t="s">
        <v>0</v>
      </c>
      <c r="F25" s="156" t="s">
        <v>0</v>
      </c>
      <c r="G25" s="156" t="s">
        <v>0</v>
      </c>
      <c r="H25" s="9">
        <f t="shared" ref="H25:H30" si="3">SUM(I25:L25)</f>
        <v>0</v>
      </c>
      <c r="I25" s="9"/>
      <c r="J25" s="9"/>
      <c r="K25" s="9"/>
      <c r="L25" s="9"/>
      <c r="M25" s="9">
        <f t="shared" si="1"/>
        <v>0</v>
      </c>
      <c r="N25" s="9"/>
      <c r="O25" s="9"/>
      <c r="P25" s="9"/>
      <c r="Q25" s="9"/>
      <c r="R25" s="134" t="e">
        <f>M25/H25</f>
        <v>#DIV/0!</v>
      </c>
      <c r="S25" s="138" t="e">
        <f>O25/J25</f>
        <v>#DIV/0!</v>
      </c>
      <c r="T25" s="138" t="e">
        <f>P25/K25</f>
        <v>#DIV/0!</v>
      </c>
      <c r="U25" s="138"/>
    </row>
    <row r="26" spans="1:21" s="16" customFormat="1" hidden="1">
      <c r="A26" s="131" t="s">
        <v>59</v>
      </c>
      <c r="B26" s="39" t="s">
        <v>23</v>
      </c>
      <c r="C26" s="156" t="s">
        <v>0</v>
      </c>
      <c r="D26" s="156" t="s">
        <v>0</v>
      </c>
      <c r="E26" s="156" t="s">
        <v>0</v>
      </c>
      <c r="F26" s="156" t="s">
        <v>0</v>
      </c>
      <c r="G26" s="156" t="s">
        <v>0</v>
      </c>
      <c r="H26" s="9">
        <f t="shared" si="3"/>
        <v>0</v>
      </c>
      <c r="I26" s="9"/>
      <c r="J26" s="9"/>
      <c r="K26" s="9"/>
      <c r="L26" s="9"/>
      <c r="M26" s="9">
        <f t="shared" si="1"/>
        <v>0</v>
      </c>
      <c r="N26" s="9"/>
      <c r="O26" s="9"/>
      <c r="P26" s="9"/>
      <c r="Q26" s="9"/>
      <c r="R26" s="134" t="e">
        <f>M26/H26</f>
        <v>#DIV/0!</v>
      </c>
      <c r="S26" s="138" t="e">
        <f>O26/J26</f>
        <v>#DIV/0!</v>
      </c>
      <c r="T26" s="138" t="e">
        <f>P26/K26</f>
        <v>#DIV/0!</v>
      </c>
      <c r="U26" s="138"/>
    </row>
    <row r="27" spans="1:21" s="10" customFormat="1" ht="63.75">
      <c r="A27" s="155" t="s">
        <v>120</v>
      </c>
      <c r="B27" s="43" t="s">
        <v>38</v>
      </c>
      <c r="C27" s="156" t="s">
        <v>0</v>
      </c>
      <c r="D27" s="156" t="s">
        <v>0</v>
      </c>
      <c r="E27" s="156" t="s">
        <v>0</v>
      </c>
      <c r="F27" s="156" t="s">
        <v>0</v>
      </c>
      <c r="G27" s="156" t="s">
        <v>0</v>
      </c>
      <c r="H27" s="9">
        <f t="shared" si="3"/>
        <v>1477</v>
      </c>
      <c r="I27" s="9">
        <v>0</v>
      </c>
      <c r="J27" s="9"/>
      <c r="K27" s="9">
        <v>1477</v>
      </c>
      <c r="L27" s="9">
        <v>0</v>
      </c>
      <c r="M27" s="9">
        <f t="shared" si="1"/>
        <v>751.13</v>
      </c>
      <c r="N27" s="9"/>
      <c r="O27" s="9"/>
      <c r="P27" s="9">
        <v>751.13</v>
      </c>
      <c r="Q27" s="9"/>
      <c r="R27" s="164" t="s">
        <v>182</v>
      </c>
      <c r="S27" s="138"/>
      <c r="T27" s="138"/>
      <c r="U27" s="138"/>
    </row>
    <row r="28" spans="1:21" s="2" customFormat="1" ht="39.75" customHeight="1">
      <c r="A28" s="127">
        <v>5</v>
      </c>
      <c r="B28" s="41" t="s">
        <v>161</v>
      </c>
      <c r="C28" s="65" t="s">
        <v>0</v>
      </c>
      <c r="D28" s="65" t="s">
        <v>0</v>
      </c>
      <c r="E28" s="65" t="s">
        <v>0</v>
      </c>
      <c r="F28" s="65" t="s">
        <v>0</v>
      </c>
      <c r="G28" s="65" t="s">
        <v>0</v>
      </c>
      <c r="H28" s="6">
        <f t="shared" si="3"/>
        <v>52186.600000000006</v>
      </c>
      <c r="I28" s="6">
        <f>SUM(I29:I42)</f>
        <v>0</v>
      </c>
      <c r="J28" s="6">
        <f>J29+J38+J39+J40+J42</f>
        <v>22462.9</v>
      </c>
      <c r="K28" s="6">
        <f>K29+K38+K39+K40+K42</f>
        <v>29723.7</v>
      </c>
      <c r="L28" s="6">
        <f>L29+L38+L39+L40+L42</f>
        <v>0</v>
      </c>
      <c r="M28" s="6">
        <f t="shared" si="1"/>
        <v>10969.58</v>
      </c>
      <c r="N28" s="6">
        <f>N29+N38+N39+N40+N42</f>
        <v>0</v>
      </c>
      <c r="O28" s="6">
        <f>O29+O38+O39+O40+O42</f>
        <v>0</v>
      </c>
      <c r="P28" s="6">
        <f>P29+P38+P39+P40+P42</f>
        <v>10969.58</v>
      </c>
      <c r="Q28" s="6">
        <f>Q29+Q38+Q39+Q40+Q42</f>
        <v>0</v>
      </c>
      <c r="R28" s="165"/>
      <c r="S28" s="138"/>
      <c r="T28" s="138"/>
      <c r="U28" s="138"/>
    </row>
    <row r="29" spans="1:21" s="11" customFormat="1" ht="25.5">
      <c r="A29" s="155" t="s">
        <v>149</v>
      </c>
      <c r="B29" s="38" t="s">
        <v>162</v>
      </c>
      <c r="C29" s="156" t="s">
        <v>0</v>
      </c>
      <c r="D29" s="156" t="s">
        <v>0</v>
      </c>
      <c r="E29" s="156" t="s">
        <v>0</v>
      </c>
      <c r="F29" s="156" t="s">
        <v>0</v>
      </c>
      <c r="G29" s="156" t="s">
        <v>0</v>
      </c>
      <c r="H29" s="9">
        <f t="shared" si="3"/>
        <v>44613.600000000006</v>
      </c>
      <c r="I29" s="9"/>
      <c r="J29" s="9">
        <f>J30+J35+J36+J37</f>
        <v>22402.9</v>
      </c>
      <c r="K29" s="9">
        <f>K30+K35+K36+K37</f>
        <v>22210.7</v>
      </c>
      <c r="L29" s="9">
        <f>L30+L35+L36+L37</f>
        <v>0</v>
      </c>
      <c r="M29" s="9">
        <f>SUM(N29:Q29)</f>
        <v>6280.32</v>
      </c>
      <c r="N29" s="9">
        <f>N30+N35+N36+N37</f>
        <v>0</v>
      </c>
      <c r="O29" s="9">
        <f>O30+O35+O36+O37</f>
        <v>0</v>
      </c>
      <c r="P29" s="9">
        <f>P30+P35+P36+P37</f>
        <v>6280.32</v>
      </c>
      <c r="Q29" s="9"/>
      <c r="R29" s="164"/>
      <c r="S29" s="138"/>
      <c r="T29" s="138"/>
      <c r="U29" s="138"/>
    </row>
    <row r="30" spans="1:21" s="11" customFormat="1" ht="15">
      <c r="A30" s="168" t="s">
        <v>163</v>
      </c>
      <c r="B30" s="38" t="s">
        <v>164</v>
      </c>
      <c r="C30" s="170" t="s">
        <v>0</v>
      </c>
      <c r="D30" s="170" t="s">
        <v>0</v>
      </c>
      <c r="E30" s="170" t="s">
        <v>0</v>
      </c>
      <c r="F30" s="170" t="s">
        <v>0</v>
      </c>
      <c r="G30" s="170" t="s">
        <v>0</v>
      </c>
      <c r="H30" s="9">
        <f t="shared" si="3"/>
        <v>41493.699999999997</v>
      </c>
      <c r="I30" s="9"/>
      <c r="J30" s="9">
        <f>SUM(J31:J34)</f>
        <v>22402.9</v>
      </c>
      <c r="K30" s="9">
        <f>SUM(K31:K34)</f>
        <v>19090.8</v>
      </c>
      <c r="L30" s="9"/>
      <c r="M30" s="9">
        <f t="shared" ref="M30:M42" si="4">SUM(N30:Q30)</f>
        <v>6280.32</v>
      </c>
      <c r="N30" s="9"/>
      <c r="O30" s="9">
        <f>SUM(O31:O34)</f>
        <v>0</v>
      </c>
      <c r="P30" s="9">
        <f>SUM(P31:P34)</f>
        <v>6280.32</v>
      </c>
      <c r="Q30" s="9"/>
      <c r="R30" s="164"/>
      <c r="S30" s="138"/>
      <c r="T30" s="138"/>
      <c r="U30" s="138"/>
    </row>
    <row r="31" spans="1:21" s="11" customFormat="1" ht="15">
      <c r="A31" s="168"/>
      <c r="B31" s="171" t="s">
        <v>165</v>
      </c>
      <c r="C31" s="170" t="s">
        <v>0</v>
      </c>
      <c r="D31" s="170" t="s">
        <v>0</v>
      </c>
      <c r="E31" s="170" t="s">
        <v>0</v>
      </c>
      <c r="F31" s="170" t="s">
        <v>0</v>
      </c>
      <c r="G31" s="170" t="s">
        <v>0</v>
      </c>
      <c r="H31" s="9">
        <f t="shared" ref="H31:H42" si="5">SUM(I31:L31)</f>
        <v>34679.5</v>
      </c>
      <c r="I31" s="9"/>
      <c r="J31" s="9">
        <v>22402.9</v>
      </c>
      <c r="K31" s="9">
        <v>12276.6</v>
      </c>
      <c r="L31" s="9"/>
      <c r="M31" s="9">
        <f t="shared" si="4"/>
        <v>0</v>
      </c>
      <c r="N31" s="9"/>
      <c r="O31" s="9"/>
      <c r="P31" s="9"/>
      <c r="Q31" s="9"/>
      <c r="R31" s="167"/>
      <c r="S31" s="138"/>
      <c r="T31" s="138"/>
      <c r="U31" s="138"/>
    </row>
    <row r="32" spans="1:21" s="11" customFormat="1" ht="25.5">
      <c r="A32" s="168"/>
      <c r="B32" s="171" t="s">
        <v>166</v>
      </c>
      <c r="C32" s="170" t="s">
        <v>0</v>
      </c>
      <c r="D32" s="170" t="s">
        <v>0</v>
      </c>
      <c r="E32" s="170" t="s">
        <v>0</v>
      </c>
      <c r="F32" s="170" t="s">
        <v>0</v>
      </c>
      <c r="G32" s="170" t="s">
        <v>0</v>
      </c>
      <c r="H32" s="9">
        <f t="shared" si="5"/>
        <v>5786.4</v>
      </c>
      <c r="I32" s="9"/>
      <c r="J32" s="9"/>
      <c r="K32" s="9">
        <v>5786.4</v>
      </c>
      <c r="L32" s="9"/>
      <c r="M32" s="9">
        <f t="shared" si="4"/>
        <v>5739.84</v>
      </c>
      <c r="N32" s="9"/>
      <c r="O32" s="9"/>
      <c r="P32" s="9">
        <v>5739.84</v>
      </c>
      <c r="Q32" s="9"/>
      <c r="R32" s="167"/>
      <c r="S32" s="138"/>
      <c r="T32" s="138"/>
      <c r="U32" s="138"/>
    </row>
    <row r="33" spans="1:21" s="11" customFormat="1" ht="15">
      <c r="A33" s="168"/>
      <c r="B33" s="171" t="s">
        <v>167</v>
      </c>
      <c r="C33" s="170" t="s">
        <v>0</v>
      </c>
      <c r="D33" s="170" t="s">
        <v>0</v>
      </c>
      <c r="E33" s="170" t="s">
        <v>0</v>
      </c>
      <c r="F33" s="170" t="s">
        <v>0</v>
      </c>
      <c r="G33" s="170" t="s">
        <v>0</v>
      </c>
      <c r="H33" s="9">
        <f t="shared" si="5"/>
        <v>810</v>
      </c>
      <c r="I33" s="9"/>
      <c r="J33" s="9"/>
      <c r="K33" s="9">
        <v>810</v>
      </c>
      <c r="L33" s="9"/>
      <c r="M33" s="9">
        <f t="shared" si="4"/>
        <v>540.48</v>
      </c>
      <c r="N33" s="9"/>
      <c r="O33" s="9"/>
      <c r="P33" s="9">
        <v>540.48</v>
      </c>
      <c r="Q33" s="9"/>
      <c r="R33" s="167"/>
      <c r="S33" s="138"/>
      <c r="T33" s="138"/>
      <c r="U33" s="138"/>
    </row>
    <row r="34" spans="1:21" s="11" customFormat="1" ht="15">
      <c r="A34" s="168"/>
      <c r="B34" s="171" t="s">
        <v>168</v>
      </c>
      <c r="C34" s="170" t="s">
        <v>0</v>
      </c>
      <c r="D34" s="170" t="s">
        <v>0</v>
      </c>
      <c r="E34" s="170" t="s">
        <v>0</v>
      </c>
      <c r="F34" s="170" t="s">
        <v>0</v>
      </c>
      <c r="G34" s="170" t="s">
        <v>0</v>
      </c>
      <c r="H34" s="9">
        <f t="shared" si="5"/>
        <v>217.8</v>
      </c>
      <c r="I34" s="9"/>
      <c r="J34" s="9"/>
      <c r="K34" s="9">
        <v>217.8</v>
      </c>
      <c r="L34" s="9"/>
      <c r="M34" s="9">
        <f t="shared" si="4"/>
        <v>0</v>
      </c>
      <c r="N34" s="9"/>
      <c r="O34" s="9"/>
      <c r="P34" s="9"/>
      <c r="Q34" s="9"/>
      <c r="R34" s="167"/>
      <c r="S34" s="138"/>
      <c r="T34" s="138"/>
      <c r="U34" s="138"/>
    </row>
    <row r="35" spans="1:21" s="11" customFormat="1" ht="38.25">
      <c r="A35" s="168" t="s">
        <v>169</v>
      </c>
      <c r="B35" s="171" t="s">
        <v>172</v>
      </c>
      <c r="C35" s="170" t="s">
        <v>0</v>
      </c>
      <c r="D35" s="170" t="s">
        <v>0</v>
      </c>
      <c r="E35" s="170" t="s">
        <v>0</v>
      </c>
      <c r="F35" s="170" t="s">
        <v>0</v>
      </c>
      <c r="G35" s="170" t="s">
        <v>0</v>
      </c>
      <c r="H35" s="9">
        <f t="shared" si="5"/>
        <v>714.7</v>
      </c>
      <c r="I35" s="9"/>
      <c r="J35" s="9"/>
      <c r="K35" s="9">
        <v>714.7</v>
      </c>
      <c r="L35" s="9"/>
      <c r="M35" s="9">
        <f t="shared" si="4"/>
        <v>0</v>
      </c>
      <c r="N35" s="9"/>
      <c r="O35" s="9"/>
      <c r="P35" s="9"/>
      <c r="Q35" s="9"/>
      <c r="R35" s="167" t="s">
        <v>183</v>
      </c>
      <c r="S35" s="138"/>
      <c r="T35" s="138"/>
      <c r="U35" s="138"/>
    </row>
    <row r="36" spans="1:21" s="11" customFormat="1" ht="51">
      <c r="A36" s="168" t="s">
        <v>170</v>
      </c>
      <c r="B36" s="171" t="s">
        <v>173</v>
      </c>
      <c r="C36" s="170" t="s">
        <v>0</v>
      </c>
      <c r="D36" s="170" t="s">
        <v>0</v>
      </c>
      <c r="E36" s="170" t="s">
        <v>0</v>
      </c>
      <c r="F36" s="170" t="s">
        <v>0</v>
      </c>
      <c r="G36" s="170" t="s">
        <v>0</v>
      </c>
      <c r="H36" s="9">
        <f t="shared" si="5"/>
        <v>1126.5</v>
      </c>
      <c r="I36" s="9"/>
      <c r="J36" s="9"/>
      <c r="K36" s="9">
        <v>1126.5</v>
      </c>
      <c r="L36" s="9"/>
      <c r="M36" s="9">
        <f t="shared" si="4"/>
        <v>0</v>
      </c>
      <c r="N36" s="9"/>
      <c r="O36" s="9"/>
      <c r="P36" s="9"/>
      <c r="Q36" s="9"/>
      <c r="R36" s="167" t="s">
        <v>184</v>
      </c>
      <c r="S36" s="138"/>
      <c r="T36" s="138"/>
      <c r="U36" s="138"/>
    </row>
    <row r="37" spans="1:21" s="11" customFormat="1" ht="63.75">
      <c r="A37" s="168" t="s">
        <v>171</v>
      </c>
      <c r="B37" s="171" t="s">
        <v>174</v>
      </c>
      <c r="C37" s="170" t="s">
        <v>0</v>
      </c>
      <c r="D37" s="170" t="s">
        <v>0</v>
      </c>
      <c r="E37" s="170" t="s">
        <v>0</v>
      </c>
      <c r="F37" s="170" t="s">
        <v>0</v>
      </c>
      <c r="G37" s="170" t="s">
        <v>0</v>
      </c>
      <c r="H37" s="9">
        <f t="shared" si="5"/>
        <v>1278.7</v>
      </c>
      <c r="I37" s="9"/>
      <c r="J37" s="9"/>
      <c r="K37" s="9">
        <v>1278.7</v>
      </c>
      <c r="L37" s="9"/>
      <c r="M37" s="9">
        <f t="shared" si="4"/>
        <v>0</v>
      </c>
      <c r="N37" s="9"/>
      <c r="O37" s="9"/>
      <c r="P37" s="9"/>
      <c r="Q37" s="9"/>
      <c r="R37" s="167" t="s">
        <v>192</v>
      </c>
      <c r="S37" s="138"/>
      <c r="T37" s="138"/>
      <c r="U37" s="138"/>
    </row>
    <row r="38" spans="1:21" s="11" customFormat="1" ht="15">
      <c r="A38" s="168">
        <v>5.2</v>
      </c>
      <c r="B38" s="171" t="s">
        <v>175</v>
      </c>
      <c r="C38" s="170" t="s">
        <v>0</v>
      </c>
      <c r="D38" s="170" t="s">
        <v>0</v>
      </c>
      <c r="E38" s="170" t="s">
        <v>0</v>
      </c>
      <c r="F38" s="170" t="s">
        <v>0</v>
      </c>
      <c r="G38" s="170" t="s">
        <v>0</v>
      </c>
      <c r="H38" s="9">
        <f t="shared" si="5"/>
        <v>1120</v>
      </c>
      <c r="I38" s="9"/>
      <c r="J38" s="9"/>
      <c r="K38" s="9">
        <v>1120</v>
      </c>
      <c r="L38" s="9"/>
      <c r="M38" s="9">
        <f t="shared" si="4"/>
        <v>1119.96</v>
      </c>
      <c r="N38" s="9"/>
      <c r="O38" s="9"/>
      <c r="P38" s="9">
        <v>1119.96</v>
      </c>
      <c r="Q38" s="9"/>
      <c r="R38" s="167"/>
      <c r="S38" s="138"/>
      <c r="T38" s="138"/>
      <c r="U38" s="138"/>
    </row>
    <row r="39" spans="1:21" s="11" customFormat="1" ht="63.75">
      <c r="A39" s="155" t="s">
        <v>150</v>
      </c>
      <c r="B39" s="38" t="s">
        <v>151</v>
      </c>
      <c r="C39" s="170" t="s">
        <v>0</v>
      </c>
      <c r="D39" s="170" t="s">
        <v>0</v>
      </c>
      <c r="E39" s="170" t="s">
        <v>0</v>
      </c>
      <c r="F39" s="170" t="s">
        <v>0</v>
      </c>
      <c r="G39" s="170" t="s">
        <v>0</v>
      </c>
      <c r="H39" s="9">
        <f t="shared" si="5"/>
        <v>700</v>
      </c>
      <c r="I39" s="9"/>
      <c r="J39" s="9"/>
      <c r="K39" s="9">
        <v>700</v>
      </c>
      <c r="L39" s="9"/>
      <c r="M39" s="9">
        <f t="shared" si="4"/>
        <v>0</v>
      </c>
      <c r="N39" s="9"/>
      <c r="O39" s="9"/>
      <c r="P39" s="9">
        <v>0</v>
      </c>
      <c r="Q39" s="9"/>
      <c r="R39" s="167" t="s">
        <v>185</v>
      </c>
      <c r="S39" s="138"/>
      <c r="T39" s="138"/>
      <c r="U39" s="138"/>
    </row>
    <row r="40" spans="1:21" s="10" customFormat="1" ht="38.25">
      <c r="A40" s="155" t="s">
        <v>153</v>
      </c>
      <c r="B40" s="36" t="s">
        <v>152</v>
      </c>
      <c r="C40" s="170" t="s">
        <v>0</v>
      </c>
      <c r="D40" s="170" t="s">
        <v>0</v>
      </c>
      <c r="E40" s="170" t="s">
        <v>0</v>
      </c>
      <c r="F40" s="170" t="s">
        <v>0</v>
      </c>
      <c r="G40" s="170" t="s">
        <v>0</v>
      </c>
      <c r="H40" s="9">
        <f t="shared" si="5"/>
        <v>2270.6999999999998</v>
      </c>
      <c r="I40" s="9">
        <v>0</v>
      </c>
      <c r="J40" s="9">
        <f>J41</f>
        <v>60</v>
      </c>
      <c r="K40" s="9">
        <v>2210.6999999999998</v>
      </c>
      <c r="L40" s="9">
        <v>0</v>
      </c>
      <c r="M40" s="9">
        <f t="shared" si="4"/>
        <v>2141.0700000000002</v>
      </c>
      <c r="N40" s="9"/>
      <c r="O40" s="9"/>
      <c r="P40" s="9">
        <v>2141.0700000000002</v>
      </c>
      <c r="Q40" s="9"/>
      <c r="R40" s="164" t="s">
        <v>186</v>
      </c>
      <c r="S40" s="138"/>
      <c r="T40" s="138"/>
      <c r="U40" s="138"/>
    </row>
    <row r="41" spans="1:21" s="10" customFormat="1" ht="102">
      <c r="A41" s="168"/>
      <c r="B41" s="36" t="s">
        <v>176</v>
      </c>
      <c r="C41" s="170" t="s">
        <v>0</v>
      </c>
      <c r="D41" s="170" t="s">
        <v>0</v>
      </c>
      <c r="E41" s="170" t="s">
        <v>0</v>
      </c>
      <c r="F41" s="170" t="s">
        <v>0</v>
      </c>
      <c r="G41" s="170" t="s">
        <v>0</v>
      </c>
      <c r="H41" s="9">
        <f t="shared" si="5"/>
        <v>60</v>
      </c>
      <c r="I41" s="9"/>
      <c r="J41" s="9">
        <v>60</v>
      </c>
      <c r="K41" s="9"/>
      <c r="L41" s="9"/>
      <c r="M41" s="9">
        <f t="shared" si="4"/>
        <v>0</v>
      </c>
      <c r="N41" s="9"/>
      <c r="O41" s="9"/>
      <c r="P41" s="9"/>
      <c r="Q41" s="9"/>
      <c r="R41" s="164" t="s">
        <v>188</v>
      </c>
      <c r="S41" s="138"/>
      <c r="T41" s="138"/>
      <c r="U41" s="138"/>
    </row>
    <row r="42" spans="1:21" s="16" customFormat="1" ht="63.75">
      <c r="A42" s="135" t="s">
        <v>154</v>
      </c>
      <c r="B42" s="137" t="s">
        <v>177</v>
      </c>
      <c r="C42" s="156" t="s">
        <v>0</v>
      </c>
      <c r="D42" s="156" t="s">
        <v>0</v>
      </c>
      <c r="E42" s="156" t="s">
        <v>0</v>
      </c>
      <c r="F42" s="156" t="s">
        <v>0</v>
      </c>
      <c r="G42" s="156" t="s">
        <v>0</v>
      </c>
      <c r="H42" s="9">
        <f t="shared" si="5"/>
        <v>3482.3</v>
      </c>
      <c r="I42" s="136">
        <v>0</v>
      </c>
      <c r="J42" s="136"/>
      <c r="K42" s="136">
        <v>3482.3</v>
      </c>
      <c r="L42" s="136">
        <v>0</v>
      </c>
      <c r="M42" s="9">
        <f t="shared" si="4"/>
        <v>1428.23</v>
      </c>
      <c r="N42" s="136"/>
      <c r="O42" s="136"/>
      <c r="P42" s="136">
        <v>1428.23</v>
      </c>
      <c r="Q42" s="136"/>
      <c r="R42" s="164" t="s">
        <v>187</v>
      </c>
      <c r="S42" s="138"/>
      <c r="T42" s="138"/>
      <c r="U42" s="138"/>
    </row>
    <row r="43" spans="1:21" s="28" customFormat="1">
      <c r="A43" s="133"/>
      <c r="H43" s="12">
        <v>667387500</v>
      </c>
      <c r="I43" s="28">
        <v>9428900</v>
      </c>
      <c r="J43" s="57">
        <v>405472600</v>
      </c>
      <c r="K43" s="29">
        <v>252486000</v>
      </c>
      <c r="L43" s="29"/>
      <c r="M43" s="29"/>
      <c r="N43" s="29"/>
      <c r="O43" s="29"/>
      <c r="P43" s="29" t="s">
        <v>85</v>
      </c>
    </row>
    <row r="44" spans="1:21" s="28" customFormat="1">
      <c r="A44" s="133"/>
      <c r="H44" s="30" t="e">
        <f>H43-#REF!</f>
        <v>#REF!</v>
      </c>
      <c r="I44" s="30" t="e">
        <f>I43-#REF!</f>
        <v>#REF!</v>
      </c>
      <c r="J44" s="29" t="e">
        <f>J43-#REF!</f>
        <v>#REF!</v>
      </c>
      <c r="K44" s="29" t="e">
        <f>K43-#REF!</f>
        <v>#REF!</v>
      </c>
      <c r="L44" s="29"/>
      <c r="M44" s="29">
        <v>174273</v>
      </c>
      <c r="N44" s="29"/>
      <c r="O44" s="29"/>
      <c r="P44" s="29"/>
    </row>
    <row r="45" spans="1:21" s="28" customFormat="1" ht="16.5">
      <c r="A45" s="133"/>
      <c r="B45" s="66" t="s">
        <v>92</v>
      </c>
      <c r="C45" s="66"/>
      <c r="D45" s="66"/>
      <c r="E45" s="66"/>
      <c r="F45" s="66"/>
      <c r="G45" s="66"/>
      <c r="H45" s="67"/>
      <c r="I45" s="67" t="s">
        <v>29</v>
      </c>
      <c r="J45" s="66" t="s">
        <v>2</v>
      </c>
      <c r="K45" s="13"/>
      <c r="L45" s="29"/>
      <c r="M45" s="29">
        <f>SUM(M43:M44)</f>
        <v>174273</v>
      </c>
      <c r="N45" s="29"/>
      <c r="O45" s="29"/>
      <c r="P45" s="29"/>
    </row>
    <row r="46" spans="1:21" ht="16.5">
      <c r="B46" s="66"/>
      <c r="C46" s="66"/>
      <c r="D46" s="66"/>
      <c r="E46" s="66"/>
      <c r="F46" s="66"/>
      <c r="G46" s="66"/>
      <c r="H46" s="66"/>
      <c r="I46" s="66"/>
      <c r="J46" s="66"/>
      <c r="L46" s="13"/>
      <c r="M46" s="13"/>
      <c r="N46" s="13"/>
      <c r="O46" s="13"/>
      <c r="P46" s="13"/>
    </row>
    <row r="47" spans="1:21" ht="16.5">
      <c r="B47" s="66" t="s">
        <v>3</v>
      </c>
      <c r="C47" s="66"/>
      <c r="D47" s="66"/>
      <c r="E47" s="66"/>
      <c r="F47" s="66"/>
      <c r="G47" s="66"/>
      <c r="H47" s="67"/>
      <c r="I47" s="67"/>
      <c r="J47" s="66" t="s">
        <v>4</v>
      </c>
    </row>
    <row r="48" spans="1:21" ht="16.5">
      <c r="B48" s="66"/>
      <c r="C48" s="66"/>
      <c r="D48" s="66"/>
      <c r="E48" s="66"/>
      <c r="F48" s="66"/>
      <c r="G48" s="66"/>
      <c r="H48" s="66"/>
      <c r="I48" s="66"/>
      <c r="J48" s="66"/>
    </row>
    <row r="49" spans="2:10" ht="16.5">
      <c r="B49" s="66" t="s">
        <v>93</v>
      </c>
      <c r="C49" s="66"/>
      <c r="D49" s="66"/>
      <c r="E49" s="66"/>
      <c r="F49" s="66"/>
      <c r="G49" s="66"/>
      <c r="H49" s="67"/>
      <c r="I49" s="67"/>
      <c r="J49" s="66" t="s">
        <v>132</v>
      </c>
    </row>
    <row r="50" spans="2:10" ht="16.5">
      <c r="B50" s="66"/>
      <c r="C50" s="66"/>
      <c r="D50" s="66"/>
      <c r="E50" s="66"/>
      <c r="F50" s="66"/>
      <c r="G50" s="66"/>
      <c r="H50" s="66"/>
      <c r="I50" s="66"/>
      <c r="J50" s="66"/>
    </row>
    <row r="51" spans="2:10" ht="16.5">
      <c r="B51" s="66" t="s">
        <v>94</v>
      </c>
      <c r="C51" s="66"/>
      <c r="D51" s="66"/>
      <c r="E51" s="66"/>
      <c r="F51" s="66"/>
      <c r="G51" s="66"/>
      <c r="J51"/>
    </row>
    <row r="52" spans="2:10">
      <c r="J52"/>
    </row>
    <row r="53" spans="2:10" ht="16.5">
      <c r="B53" s="66" t="s">
        <v>95</v>
      </c>
      <c r="C53" s="66"/>
      <c r="D53" s="66"/>
      <c r="E53" s="66"/>
      <c r="F53" s="66"/>
      <c r="G53" s="66"/>
      <c r="J53"/>
    </row>
    <row r="54" spans="2:10" ht="16.5">
      <c r="B54" s="66" t="s">
        <v>98</v>
      </c>
      <c r="C54" s="66"/>
      <c r="D54" s="66"/>
      <c r="E54" s="66"/>
      <c r="F54" s="66"/>
      <c r="G54" s="66"/>
      <c r="H54" s="14"/>
      <c r="I54" s="14"/>
      <c r="J54" s="66" t="s">
        <v>96</v>
      </c>
    </row>
    <row r="55" spans="2:10">
      <c r="J55"/>
    </row>
  </sheetData>
  <mergeCells count="17">
    <mergeCell ref="D8:G8"/>
    <mergeCell ref="I8:L8"/>
    <mergeCell ref="N8:Q8"/>
    <mergeCell ref="R7:R9"/>
    <mergeCell ref="B11:R11"/>
    <mergeCell ref="A2:R2"/>
    <mergeCell ref="A3:R3"/>
    <mergeCell ref="A4:R4"/>
    <mergeCell ref="A5:R5"/>
    <mergeCell ref="C7:G7"/>
    <mergeCell ref="A7:A9"/>
    <mergeCell ref="B7:B9"/>
    <mergeCell ref="H7:L7"/>
    <mergeCell ref="C8:C9"/>
    <mergeCell ref="M7:Q7"/>
    <mergeCell ref="H8:H9"/>
    <mergeCell ref="M8:M9"/>
  </mergeCells>
  <pageMargins left="0.47244094488188981" right="0.15748031496062992" top="0.51181102362204722" bottom="0.43307086614173229" header="0.31496062992125984" footer="0.39370078740157483"/>
  <pageSetup paperSize="9" scale="55" fitToHeight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Normal="100" workbookViewId="0">
      <pane ySplit="11" topLeftCell="A21" activePane="bottomLeft" state="frozen"/>
      <selection activeCell="Q28" sqref="Q28"/>
      <selection pane="bottomLeft" activeCell="Q28" sqref="Q28"/>
    </sheetView>
  </sheetViews>
  <sheetFormatPr defaultRowHeight="12.75"/>
  <cols>
    <col min="1" max="1" width="10" style="72" customWidth="1"/>
    <col min="2" max="2" width="30.140625" style="72" customWidth="1"/>
    <col min="3" max="3" width="11.28515625" style="72" hidden="1" customWidth="1"/>
    <col min="4" max="4" width="9.5703125" style="72" hidden="1" customWidth="1"/>
    <col min="5" max="5" width="11.28515625" style="72" hidden="1" customWidth="1"/>
    <col min="6" max="7" width="10.140625" style="72" hidden="1" customWidth="1"/>
    <col min="8" max="9" width="13.42578125" style="72" bestFit="1" customWidth="1"/>
    <col min="10" max="10" width="13.42578125" style="73" bestFit="1" customWidth="1"/>
    <col min="11" max="11" width="10.140625" style="73" bestFit="1" customWidth="1"/>
    <col min="12" max="12" width="10.140625" style="72" bestFit="1" customWidth="1"/>
    <col min="13" max="13" width="11.28515625" style="72" bestFit="1" customWidth="1"/>
    <col min="14" max="14" width="13.42578125" style="72" bestFit="1" customWidth="1"/>
    <col min="15" max="16" width="11.28515625" style="72" bestFit="1" customWidth="1"/>
    <col min="17" max="17" width="10.140625" style="72" customWidth="1"/>
    <col min="18" max="16384" width="9.140625" style="72"/>
  </cols>
  <sheetData>
    <row r="3" spans="1:18" ht="18.75">
      <c r="A3" s="198" t="s">
        <v>86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74"/>
    </row>
    <row r="4" spans="1:18" ht="18.75">
      <c r="A4" s="198" t="s">
        <v>99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74"/>
    </row>
    <row r="5" spans="1:18" ht="15.75">
      <c r="A5" s="199" t="s">
        <v>83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90"/>
    </row>
    <row r="6" spans="1:18" ht="15.75">
      <c r="A6" s="200" t="s">
        <v>129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91"/>
    </row>
    <row r="7" spans="1:18" ht="15.75">
      <c r="A7" s="91"/>
      <c r="B7" s="91"/>
      <c r="C7" s="91"/>
      <c r="D7" s="91"/>
      <c r="E7" s="91"/>
      <c r="F7" s="91"/>
      <c r="G7" s="91"/>
      <c r="H7" s="91"/>
      <c r="I7" s="91"/>
      <c r="J7" s="75"/>
      <c r="K7" s="75"/>
      <c r="L7" s="91"/>
      <c r="M7" s="91"/>
      <c r="N7" s="91"/>
      <c r="O7" s="91"/>
      <c r="P7" s="91"/>
      <c r="Q7" s="91"/>
    </row>
    <row r="8" spans="1:18" ht="48.75" customHeight="1">
      <c r="A8" s="183"/>
      <c r="B8" s="172" t="s">
        <v>6</v>
      </c>
      <c r="C8" s="172" t="s">
        <v>127</v>
      </c>
      <c r="D8" s="172"/>
      <c r="E8" s="172"/>
      <c r="F8" s="172"/>
      <c r="G8" s="172"/>
      <c r="H8" s="172" t="s">
        <v>123</v>
      </c>
      <c r="I8" s="172"/>
      <c r="J8" s="172"/>
      <c r="K8" s="172"/>
      <c r="L8" s="172"/>
      <c r="M8" s="172" t="s">
        <v>124</v>
      </c>
      <c r="N8" s="172"/>
      <c r="O8" s="172"/>
      <c r="P8" s="172"/>
      <c r="Q8" s="197"/>
      <c r="R8" s="173" t="s">
        <v>125</v>
      </c>
    </row>
    <row r="9" spans="1:18" ht="12.75" customHeight="1">
      <c r="A9" s="183"/>
      <c r="B9" s="172"/>
      <c r="C9" s="172" t="s">
        <v>1</v>
      </c>
      <c r="D9" s="172" t="s">
        <v>87</v>
      </c>
      <c r="E9" s="172"/>
      <c r="F9" s="172"/>
      <c r="G9" s="197"/>
      <c r="H9" s="172" t="s">
        <v>7</v>
      </c>
      <c r="I9" s="172" t="s">
        <v>87</v>
      </c>
      <c r="J9" s="172"/>
      <c r="K9" s="172"/>
      <c r="L9" s="197"/>
      <c r="M9" s="172" t="s">
        <v>7</v>
      </c>
      <c r="N9" s="172" t="s">
        <v>87</v>
      </c>
      <c r="O9" s="172"/>
      <c r="P9" s="172"/>
      <c r="Q9" s="197"/>
      <c r="R9" s="173"/>
    </row>
    <row r="10" spans="1:18" ht="50.25" customHeight="1">
      <c r="A10" s="183"/>
      <c r="B10" s="172"/>
      <c r="C10" s="172"/>
      <c r="D10" s="94" t="s">
        <v>88</v>
      </c>
      <c r="E10" s="94" t="s">
        <v>89</v>
      </c>
      <c r="F10" s="94" t="s">
        <v>90</v>
      </c>
      <c r="G10" s="94" t="s">
        <v>91</v>
      </c>
      <c r="H10" s="172"/>
      <c r="I10" s="94" t="s">
        <v>88</v>
      </c>
      <c r="J10" s="94" t="s">
        <v>89</v>
      </c>
      <c r="K10" s="94" t="s">
        <v>90</v>
      </c>
      <c r="L10" s="94" t="s">
        <v>91</v>
      </c>
      <c r="M10" s="172"/>
      <c r="N10" s="94" t="s">
        <v>88</v>
      </c>
      <c r="O10" s="94" t="s">
        <v>89</v>
      </c>
      <c r="P10" s="94" t="s">
        <v>90</v>
      </c>
      <c r="Q10" s="96" t="s">
        <v>91</v>
      </c>
      <c r="R10" s="173"/>
    </row>
    <row r="11" spans="1:18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97">
        <v>17</v>
      </c>
      <c r="R11" s="3">
        <v>18</v>
      </c>
    </row>
    <row r="12" spans="1:18" ht="15.75">
      <c r="A12" s="193" t="s">
        <v>83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8" s="59" customFormat="1" ht="38.25">
      <c r="A13" s="76"/>
      <c r="B13" s="77" t="s">
        <v>68</v>
      </c>
      <c r="C13" s="78">
        <f>SUM(E13:G13)</f>
        <v>1198</v>
      </c>
      <c r="D13" s="78"/>
      <c r="E13" s="78">
        <v>1088</v>
      </c>
      <c r="F13" s="78"/>
      <c r="G13" s="78">
        <v>110</v>
      </c>
      <c r="H13" s="78">
        <f>SUM(J13:L13)</f>
        <v>2272.0999999999995</v>
      </c>
      <c r="I13" s="78">
        <f>I14+I19+I25</f>
        <v>0</v>
      </c>
      <c r="J13" s="78">
        <f>J14+J19+J25</f>
        <v>2272.0999999999995</v>
      </c>
      <c r="K13" s="78">
        <f>K14+K19+K25</f>
        <v>0</v>
      </c>
      <c r="L13" s="78">
        <f>L14+L19+L25</f>
        <v>0</v>
      </c>
      <c r="M13" s="78">
        <f t="shared" ref="M13:M30" si="0">SUM(N13:Q13)</f>
        <v>978.62000000000012</v>
      </c>
      <c r="N13" s="78">
        <f>N14+N25+N19</f>
        <v>0</v>
      </c>
      <c r="O13" s="78">
        <f>O14+O25+O19</f>
        <v>978.62000000000012</v>
      </c>
      <c r="P13" s="78">
        <f>P14+P25+P19</f>
        <v>0</v>
      </c>
      <c r="Q13" s="78">
        <f>Q14+Q25+Q19</f>
        <v>0</v>
      </c>
    </row>
    <row r="14" spans="1:18" s="59" customFormat="1" ht="63">
      <c r="A14" s="89"/>
      <c r="B14" s="61" t="s">
        <v>51</v>
      </c>
      <c r="C14" s="78"/>
      <c r="D14" s="78"/>
      <c r="E14" s="78"/>
      <c r="F14" s="78"/>
      <c r="G14" s="78"/>
      <c r="H14" s="78">
        <f>SUM(J14:L14)</f>
        <v>0</v>
      </c>
      <c r="I14" s="78">
        <f>SUM(I15:I18)</f>
        <v>0</v>
      </c>
      <c r="J14" s="78">
        <f>SUM(J15:J18)</f>
        <v>0</v>
      </c>
      <c r="K14" s="78">
        <f>SUM(K15:K18)</f>
        <v>0</v>
      </c>
      <c r="L14" s="78">
        <f>SUM(L15:L18)</f>
        <v>0</v>
      </c>
      <c r="M14" s="78">
        <f t="shared" si="0"/>
        <v>0</v>
      </c>
      <c r="N14" s="78">
        <f>SUM(N15:N18)</f>
        <v>0</v>
      </c>
      <c r="O14" s="78">
        <f>SUM(O15:O18)</f>
        <v>0</v>
      </c>
      <c r="P14" s="78">
        <f>SUM(P15:P18)</f>
        <v>0</v>
      </c>
      <c r="Q14" s="78">
        <f>SUM(Q15:Q18)</f>
        <v>0</v>
      </c>
    </row>
    <row r="15" spans="1:18" ht="25.5">
      <c r="A15" s="79"/>
      <c r="B15" s="80" t="s">
        <v>49</v>
      </c>
      <c r="C15" s="79" t="s">
        <v>0</v>
      </c>
      <c r="D15" s="79" t="s">
        <v>0</v>
      </c>
      <c r="E15" s="79" t="s">
        <v>0</v>
      </c>
      <c r="F15" s="79" t="s">
        <v>0</v>
      </c>
      <c r="G15" s="79" t="s">
        <v>0</v>
      </c>
      <c r="H15" s="81">
        <f t="shared" ref="H15:H30" si="1">SUM(I15:L15)</f>
        <v>0</v>
      </c>
      <c r="I15" s="81">
        <v>0</v>
      </c>
      <c r="J15" s="81"/>
      <c r="K15" s="81"/>
      <c r="L15" s="81"/>
      <c r="M15" s="81">
        <f t="shared" si="0"/>
        <v>0</v>
      </c>
      <c r="N15" s="81"/>
      <c r="O15" s="81"/>
      <c r="P15" s="81"/>
      <c r="Q15" s="81"/>
    </row>
    <row r="16" spans="1:18" ht="25.5">
      <c r="A16" s="79"/>
      <c r="B16" s="80" t="s">
        <v>100</v>
      </c>
      <c r="C16" s="79" t="s">
        <v>0</v>
      </c>
      <c r="D16" s="79" t="s">
        <v>0</v>
      </c>
      <c r="E16" s="79" t="s">
        <v>0</v>
      </c>
      <c r="F16" s="79" t="s">
        <v>0</v>
      </c>
      <c r="G16" s="79" t="s">
        <v>0</v>
      </c>
      <c r="H16" s="81">
        <f t="shared" si="1"/>
        <v>0</v>
      </c>
      <c r="I16" s="81">
        <v>0</v>
      </c>
      <c r="J16" s="81"/>
      <c r="K16" s="81"/>
      <c r="L16" s="81"/>
      <c r="M16" s="81">
        <v>0</v>
      </c>
      <c r="N16" s="81"/>
      <c r="O16" s="81"/>
      <c r="P16" s="81"/>
      <c r="Q16" s="81"/>
    </row>
    <row r="17" spans="1:17" ht="51">
      <c r="A17" s="79"/>
      <c r="B17" s="80" t="s">
        <v>101</v>
      </c>
      <c r="C17" s="79" t="s">
        <v>0</v>
      </c>
      <c r="D17" s="79" t="s">
        <v>0</v>
      </c>
      <c r="E17" s="79" t="s">
        <v>0</v>
      </c>
      <c r="F17" s="79" t="s">
        <v>0</v>
      </c>
      <c r="G17" s="79" t="s">
        <v>0</v>
      </c>
      <c r="H17" s="81">
        <f t="shared" si="1"/>
        <v>0</v>
      </c>
      <c r="I17" s="81">
        <v>0</v>
      </c>
      <c r="J17" s="81"/>
      <c r="K17" s="81"/>
      <c r="L17" s="81"/>
      <c r="M17" s="81">
        <f t="shared" si="0"/>
        <v>0</v>
      </c>
      <c r="N17" s="81"/>
      <c r="O17" s="81"/>
      <c r="P17" s="81"/>
      <c r="Q17" s="81"/>
    </row>
    <row r="18" spans="1:17" ht="25.5">
      <c r="A18" s="79"/>
      <c r="B18" s="80" t="s">
        <v>50</v>
      </c>
      <c r="C18" s="79" t="s">
        <v>0</v>
      </c>
      <c r="D18" s="79" t="s">
        <v>0</v>
      </c>
      <c r="E18" s="79" t="s">
        <v>0</v>
      </c>
      <c r="F18" s="79" t="s">
        <v>0</v>
      </c>
      <c r="G18" s="79" t="s">
        <v>0</v>
      </c>
      <c r="H18" s="81">
        <f t="shared" si="1"/>
        <v>0</v>
      </c>
      <c r="I18" s="81">
        <v>0</v>
      </c>
      <c r="J18" s="81"/>
      <c r="K18" s="81"/>
      <c r="L18" s="81"/>
      <c r="M18" s="81">
        <f t="shared" si="0"/>
        <v>0</v>
      </c>
      <c r="N18" s="81"/>
      <c r="O18" s="81"/>
      <c r="P18" s="81"/>
      <c r="Q18" s="81"/>
    </row>
    <row r="19" spans="1:17" s="59" customFormat="1" ht="94.5">
      <c r="A19" s="89"/>
      <c r="B19" s="62" t="s">
        <v>52</v>
      </c>
      <c r="C19" s="89" t="s">
        <v>0</v>
      </c>
      <c r="D19" s="89" t="s">
        <v>0</v>
      </c>
      <c r="E19" s="89" t="s">
        <v>0</v>
      </c>
      <c r="F19" s="89" t="s">
        <v>0</v>
      </c>
      <c r="G19" s="89" t="s">
        <v>0</v>
      </c>
      <c r="H19" s="78">
        <f t="shared" si="1"/>
        <v>2272.0999999999995</v>
      </c>
      <c r="I19" s="78">
        <f>SUM(I20:I24)</f>
        <v>0</v>
      </c>
      <c r="J19" s="78">
        <f>SUM(J20:J24)</f>
        <v>2272.0999999999995</v>
      </c>
      <c r="K19" s="78">
        <f>SUM(K20:K24)</f>
        <v>0</v>
      </c>
      <c r="L19" s="78">
        <f>SUM(L20:L24)</f>
        <v>0</v>
      </c>
      <c r="M19" s="78">
        <f t="shared" si="0"/>
        <v>978.62000000000012</v>
      </c>
      <c r="N19" s="78">
        <f>SUM(N20:N24)</f>
        <v>0</v>
      </c>
      <c r="O19" s="78">
        <f>SUM(O20:O24)</f>
        <v>978.62000000000012</v>
      </c>
      <c r="P19" s="78">
        <f>SUM(P20:P24)</f>
        <v>0</v>
      </c>
      <c r="Q19" s="78">
        <f>SUM(Q20:Q24)</f>
        <v>0</v>
      </c>
    </row>
    <row r="20" spans="1:17" ht="63.75">
      <c r="A20" s="79"/>
      <c r="B20" s="80" t="s">
        <v>102</v>
      </c>
      <c r="C20" s="79" t="s">
        <v>0</v>
      </c>
      <c r="D20" s="79" t="s">
        <v>0</v>
      </c>
      <c r="E20" s="79" t="s">
        <v>0</v>
      </c>
      <c r="F20" s="79" t="s">
        <v>0</v>
      </c>
      <c r="G20" s="79" t="s">
        <v>0</v>
      </c>
      <c r="H20" s="81">
        <f t="shared" si="1"/>
        <v>1780.1</v>
      </c>
      <c r="I20" s="81">
        <v>0</v>
      </c>
      <c r="J20" s="109">
        <v>1780.1</v>
      </c>
      <c r="K20" s="81"/>
      <c r="L20" s="81"/>
      <c r="M20" s="81">
        <f t="shared" si="0"/>
        <v>764.39</v>
      </c>
      <c r="N20" s="81"/>
      <c r="O20" s="81">
        <v>764.39</v>
      </c>
      <c r="P20" s="81"/>
      <c r="Q20" s="81"/>
    </row>
    <row r="21" spans="1:17" ht="38.25">
      <c r="A21" s="79"/>
      <c r="B21" s="80" t="s">
        <v>103</v>
      </c>
      <c r="C21" s="79" t="s">
        <v>0</v>
      </c>
      <c r="D21" s="79" t="s">
        <v>0</v>
      </c>
      <c r="E21" s="79" t="s">
        <v>0</v>
      </c>
      <c r="F21" s="79" t="s">
        <v>0</v>
      </c>
      <c r="G21" s="79" t="s">
        <v>0</v>
      </c>
      <c r="H21" s="81">
        <f t="shared" si="1"/>
        <v>449.6</v>
      </c>
      <c r="I21" s="81">
        <v>0</v>
      </c>
      <c r="J21" s="81">
        <v>449.6</v>
      </c>
      <c r="K21" s="81"/>
      <c r="L21" s="81"/>
      <c r="M21" s="81">
        <f t="shared" si="0"/>
        <v>171.83</v>
      </c>
      <c r="N21" s="81"/>
      <c r="O21" s="81">
        <v>171.83</v>
      </c>
      <c r="P21" s="81"/>
      <c r="Q21" s="81"/>
    </row>
    <row r="22" spans="1:17" ht="51">
      <c r="A22" s="79"/>
      <c r="B22" s="80" t="s">
        <v>104</v>
      </c>
      <c r="C22" s="79" t="s">
        <v>0</v>
      </c>
      <c r="D22" s="79" t="s">
        <v>0</v>
      </c>
      <c r="E22" s="79" t="s">
        <v>0</v>
      </c>
      <c r="F22" s="79" t="s">
        <v>0</v>
      </c>
      <c r="G22" s="79" t="s">
        <v>0</v>
      </c>
      <c r="H22" s="81">
        <f t="shared" si="1"/>
        <v>0</v>
      </c>
      <c r="I22" s="81">
        <v>0</v>
      </c>
      <c r="J22" s="81"/>
      <c r="K22" s="81"/>
      <c r="L22" s="81"/>
      <c r="M22" s="81">
        <f t="shared" si="0"/>
        <v>0</v>
      </c>
      <c r="N22" s="81"/>
      <c r="O22" s="81"/>
      <c r="P22" s="81"/>
      <c r="Q22" s="81"/>
    </row>
    <row r="23" spans="1:17" ht="38.25">
      <c r="A23" s="79"/>
      <c r="B23" s="80" t="s">
        <v>105</v>
      </c>
      <c r="C23" s="79" t="s">
        <v>0</v>
      </c>
      <c r="D23" s="79" t="s">
        <v>0</v>
      </c>
      <c r="E23" s="79" t="s">
        <v>0</v>
      </c>
      <c r="F23" s="79" t="s">
        <v>0</v>
      </c>
      <c r="G23" s="79" t="s">
        <v>0</v>
      </c>
      <c r="H23" s="81">
        <f t="shared" si="1"/>
        <v>21.2</v>
      </c>
      <c r="I23" s="81">
        <v>0</v>
      </c>
      <c r="J23" s="81">
        <v>21.2</v>
      </c>
      <c r="K23" s="81"/>
      <c r="L23" s="81"/>
      <c r="M23" s="81">
        <f t="shared" si="0"/>
        <v>21.2</v>
      </c>
      <c r="N23" s="81"/>
      <c r="O23" s="81">
        <v>21.2</v>
      </c>
      <c r="P23" s="81"/>
      <c r="Q23" s="81"/>
    </row>
    <row r="24" spans="1:17" ht="25.5">
      <c r="A24" s="79"/>
      <c r="B24" s="80" t="s">
        <v>106</v>
      </c>
      <c r="C24" s="79" t="s">
        <v>0</v>
      </c>
      <c r="D24" s="79" t="s">
        <v>0</v>
      </c>
      <c r="E24" s="79" t="s">
        <v>0</v>
      </c>
      <c r="F24" s="79" t="s">
        <v>0</v>
      </c>
      <c r="G24" s="79" t="s">
        <v>0</v>
      </c>
      <c r="H24" s="81">
        <f t="shared" si="1"/>
        <v>21.2</v>
      </c>
      <c r="I24" s="81">
        <v>0</v>
      </c>
      <c r="J24" s="81">
        <v>21.2</v>
      </c>
      <c r="K24" s="81"/>
      <c r="L24" s="81"/>
      <c r="M24" s="81">
        <f t="shared" si="0"/>
        <v>21.2</v>
      </c>
      <c r="N24" s="81"/>
      <c r="O24" s="81">
        <v>21.2</v>
      </c>
      <c r="P24" s="81"/>
      <c r="Q24" s="81"/>
    </row>
    <row r="25" spans="1:17" s="59" customFormat="1" ht="126">
      <c r="A25" s="89"/>
      <c r="B25" s="62" t="s">
        <v>69</v>
      </c>
      <c r="C25" s="89" t="s">
        <v>0</v>
      </c>
      <c r="D25" s="89" t="s">
        <v>0</v>
      </c>
      <c r="E25" s="89" t="s">
        <v>0</v>
      </c>
      <c r="F25" s="89" t="s">
        <v>0</v>
      </c>
      <c r="G25" s="89" t="s">
        <v>0</v>
      </c>
      <c r="H25" s="78">
        <f t="shared" si="1"/>
        <v>0</v>
      </c>
      <c r="I25" s="78">
        <f>SUM(I26:I30)</f>
        <v>0</v>
      </c>
      <c r="J25" s="78">
        <f>SUM(J26:J30)</f>
        <v>0</v>
      </c>
      <c r="K25" s="78">
        <f>SUM(K26:K30)</f>
        <v>0</v>
      </c>
      <c r="L25" s="78">
        <f>SUM(L26:L30)</f>
        <v>0</v>
      </c>
      <c r="M25" s="78">
        <f t="shared" si="0"/>
        <v>0</v>
      </c>
      <c r="N25" s="78">
        <f>SUM(N26:N30)</f>
        <v>0</v>
      </c>
      <c r="O25" s="78">
        <f>SUM(O26:O30)</f>
        <v>0</v>
      </c>
      <c r="P25" s="78">
        <f>SUM(P26:P30)</f>
        <v>0</v>
      </c>
      <c r="Q25" s="78">
        <f>SUM(Q26:Q30)</f>
        <v>0</v>
      </c>
    </row>
    <row r="26" spans="1:17" ht="76.5">
      <c r="A26" s="79"/>
      <c r="B26" s="80" t="s">
        <v>107</v>
      </c>
      <c r="C26" s="79" t="s">
        <v>0</v>
      </c>
      <c r="D26" s="79" t="s">
        <v>0</v>
      </c>
      <c r="E26" s="79" t="s">
        <v>0</v>
      </c>
      <c r="F26" s="79" t="s">
        <v>0</v>
      </c>
      <c r="G26" s="79" t="s">
        <v>0</v>
      </c>
      <c r="H26" s="81">
        <f t="shared" si="1"/>
        <v>0</v>
      </c>
      <c r="I26" s="81">
        <v>0</v>
      </c>
      <c r="J26" s="81"/>
      <c r="K26" s="81"/>
      <c r="L26" s="81"/>
      <c r="M26" s="81">
        <f t="shared" si="0"/>
        <v>0</v>
      </c>
      <c r="N26" s="81">
        <v>0</v>
      </c>
      <c r="O26" s="81"/>
      <c r="P26" s="81"/>
      <c r="Q26" s="81"/>
    </row>
    <row r="27" spans="1:17" ht="76.5">
      <c r="A27" s="79"/>
      <c r="B27" s="80" t="s">
        <v>108</v>
      </c>
      <c r="C27" s="79" t="s">
        <v>0</v>
      </c>
      <c r="D27" s="79" t="s">
        <v>0</v>
      </c>
      <c r="E27" s="79" t="s">
        <v>0</v>
      </c>
      <c r="F27" s="79" t="s">
        <v>0</v>
      </c>
      <c r="G27" s="79" t="s">
        <v>0</v>
      </c>
      <c r="H27" s="81">
        <f t="shared" si="1"/>
        <v>0</v>
      </c>
      <c r="I27" s="81">
        <v>0</v>
      </c>
      <c r="J27" s="81"/>
      <c r="K27" s="81"/>
      <c r="L27" s="81"/>
      <c r="M27" s="81">
        <f t="shared" si="0"/>
        <v>0</v>
      </c>
      <c r="N27" s="81">
        <v>0</v>
      </c>
      <c r="O27" s="81"/>
      <c r="P27" s="81"/>
      <c r="Q27" s="81"/>
    </row>
    <row r="28" spans="1:17" ht="114.75">
      <c r="A28" s="79"/>
      <c r="B28" s="80" t="s">
        <v>109</v>
      </c>
      <c r="C28" s="79" t="s">
        <v>0</v>
      </c>
      <c r="D28" s="79" t="s">
        <v>0</v>
      </c>
      <c r="E28" s="79" t="s">
        <v>0</v>
      </c>
      <c r="F28" s="79" t="s">
        <v>0</v>
      </c>
      <c r="G28" s="79" t="s">
        <v>0</v>
      </c>
      <c r="H28" s="81">
        <f t="shared" si="1"/>
        <v>0</v>
      </c>
      <c r="I28" s="81">
        <v>0</v>
      </c>
      <c r="J28" s="81"/>
      <c r="K28" s="81"/>
      <c r="L28" s="81"/>
      <c r="M28" s="81">
        <f t="shared" si="0"/>
        <v>0</v>
      </c>
      <c r="N28" s="81">
        <v>0</v>
      </c>
      <c r="O28" s="81"/>
      <c r="P28" s="81"/>
      <c r="Q28" s="81"/>
    </row>
    <row r="29" spans="1:17" ht="63.75">
      <c r="A29" s="79"/>
      <c r="B29" s="80" t="s">
        <v>110</v>
      </c>
      <c r="C29" s="79" t="s">
        <v>0</v>
      </c>
      <c r="D29" s="79" t="s">
        <v>0</v>
      </c>
      <c r="E29" s="79" t="s">
        <v>0</v>
      </c>
      <c r="F29" s="79" t="s">
        <v>0</v>
      </c>
      <c r="G29" s="79" t="s">
        <v>0</v>
      </c>
      <c r="H29" s="81">
        <f t="shared" si="1"/>
        <v>0</v>
      </c>
      <c r="I29" s="81">
        <v>0</v>
      </c>
      <c r="J29" s="81"/>
      <c r="K29" s="81"/>
      <c r="L29" s="81"/>
      <c r="M29" s="81">
        <f t="shared" si="0"/>
        <v>0</v>
      </c>
      <c r="N29" s="81">
        <v>0</v>
      </c>
      <c r="O29" s="81"/>
      <c r="P29" s="81"/>
      <c r="Q29" s="81"/>
    </row>
    <row r="30" spans="1:17" ht="63.75">
      <c r="A30" s="79"/>
      <c r="B30" s="80" t="s">
        <v>84</v>
      </c>
      <c r="C30" s="79" t="s">
        <v>0</v>
      </c>
      <c r="D30" s="79" t="s">
        <v>0</v>
      </c>
      <c r="E30" s="79" t="s">
        <v>0</v>
      </c>
      <c r="F30" s="79" t="s">
        <v>0</v>
      </c>
      <c r="G30" s="79" t="s">
        <v>0</v>
      </c>
      <c r="H30" s="81">
        <f t="shared" si="1"/>
        <v>0</v>
      </c>
      <c r="I30" s="81">
        <v>0</v>
      </c>
      <c r="J30" s="81"/>
      <c r="K30" s="81"/>
      <c r="L30" s="81"/>
      <c r="M30" s="81">
        <f t="shared" si="0"/>
        <v>0</v>
      </c>
      <c r="N30" s="81">
        <v>0</v>
      </c>
      <c r="O30" s="81"/>
      <c r="P30" s="81"/>
      <c r="Q30" s="81"/>
    </row>
    <row r="32" spans="1:17" s="82" customFormat="1" ht="11.25">
      <c r="A32" s="82" t="s">
        <v>111</v>
      </c>
      <c r="B32" s="82" t="s">
        <v>112</v>
      </c>
      <c r="J32" s="83"/>
      <c r="K32" s="83"/>
    </row>
    <row r="33" spans="1:11" s="82" customFormat="1" ht="11.25">
      <c r="A33" s="82" t="s">
        <v>113</v>
      </c>
      <c r="B33" s="82" t="s">
        <v>114</v>
      </c>
      <c r="J33" s="83"/>
      <c r="K33" s="83"/>
    </row>
    <row r="35" spans="1:11" s="84" customFormat="1" ht="18.75">
      <c r="B35" s="86" t="s">
        <v>115</v>
      </c>
      <c r="C35" s="86"/>
      <c r="D35" s="86"/>
      <c r="E35" s="87"/>
      <c r="F35" s="87"/>
      <c r="G35" s="86" t="s">
        <v>116</v>
      </c>
      <c r="H35" s="86"/>
      <c r="J35" s="85"/>
      <c r="K35" s="85"/>
    </row>
    <row r="36" spans="1:11" s="84" customFormat="1" ht="18.75">
      <c r="B36" s="86"/>
      <c r="C36" s="86"/>
      <c r="D36" s="86"/>
      <c r="E36" s="86"/>
      <c r="F36" s="86"/>
      <c r="G36" s="86"/>
      <c r="H36" s="86"/>
      <c r="J36" s="85"/>
      <c r="K36" s="85"/>
    </row>
    <row r="37" spans="1:11" s="84" customFormat="1" ht="18.75">
      <c r="B37" s="86" t="s">
        <v>3</v>
      </c>
      <c r="C37" s="86"/>
      <c r="D37" s="86"/>
      <c r="E37" s="87"/>
      <c r="F37" s="87"/>
      <c r="G37" s="86" t="s">
        <v>4</v>
      </c>
      <c r="H37" s="86"/>
      <c r="J37" s="85"/>
      <c r="K37" s="85"/>
    </row>
    <row r="38" spans="1:11" s="84" customFormat="1" ht="18.75">
      <c r="B38" s="86"/>
      <c r="C38" s="86"/>
      <c r="D38" s="86"/>
      <c r="E38" s="86"/>
      <c r="F38" s="86"/>
      <c r="G38" s="86"/>
      <c r="H38" s="86"/>
      <c r="J38" s="85"/>
      <c r="K38" s="85"/>
    </row>
    <row r="39" spans="1:11" s="84" customFormat="1" ht="18.75">
      <c r="B39" s="86" t="s">
        <v>117</v>
      </c>
      <c r="C39" s="86"/>
      <c r="D39" s="86"/>
      <c r="E39" s="87"/>
      <c r="F39" s="87"/>
      <c r="G39" s="86" t="s">
        <v>118</v>
      </c>
      <c r="H39" s="86"/>
      <c r="J39" s="85"/>
      <c r="K39" s="85"/>
    </row>
    <row r="40" spans="1:11" ht="15">
      <c r="B40" s="88"/>
      <c r="C40" s="88"/>
      <c r="D40" s="88"/>
      <c r="E40" s="88"/>
      <c r="F40" s="88"/>
      <c r="G40" s="88"/>
      <c r="H40" s="88"/>
    </row>
    <row r="41" spans="1:11" ht="16.5">
      <c r="A41"/>
      <c r="B41" s="66" t="s">
        <v>94</v>
      </c>
      <c r="C41" s="66"/>
      <c r="D41" s="66"/>
      <c r="E41" s="66"/>
      <c r="F41" s="66"/>
      <c r="G41" s="66"/>
      <c r="H41"/>
      <c r="I41"/>
      <c r="J41"/>
    </row>
    <row r="42" spans="1:11">
      <c r="A42"/>
      <c r="B42"/>
      <c r="C42"/>
      <c r="D42"/>
      <c r="E42"/>
      <c r="F42"/>
      <c r="G42"/>
      <c r="H42"/>
      <c r="I42"/>
      <c r="J42"/>
    </row>
    <row r="43" spans="1:11" ht="16.5">
      <c r="A43"/>
      <c r="B43" s="66" t="s">
        <v>95</v>
      </c>
      <c r="C43" s="66"/>
      <c r="D43" s="66"/>
      <c r="E43" s="66"/>
      <c r="F43" s="66"/>
      <c r="G43" s="66"/>
      <c r="H43"/>
      <c r="I43"/>
      <c r="J43"/>
    </row>
    <row r="44" spans="1:11" ht="16.5">
      <c r="A44"/>
      <c r="B44" s="66" t="s">
        <v>119</v>
      </c>
      <c r="C44" s="66"/>
      <c r="D44" s="66"/>
      <c r="E44" s="14"/>
      <c r="F44" s="14"/>
      <c r="G44" s="66" t="s">
        <v>96</v>
      </c>
      <c r="H44" s="73"/>
      <c r="J44" s="72"/>
      <c r="K44" s="72"/>
    </row>
  </sheetData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ageMargins left="0.27559055118110237" right="0.15748031496062992" top="0.31496062992125984" bottom="0.39370078740157483" header="0.31496062992125984" footer="0.39370078740157483"/>
  <pageSetup paperSize="9" scale="69" fitToHeight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Normal="100" workbookViewId="0">
      <pane ySplit="11" topLeftCell="A12" activePane="bottomLeft" state="frozen"/>
      <selection activeCell="Q28" sqref="Q28"/>
      <selection pane="bottomLeft" activeCell="M17" sqref="M17"/>
    </sheetView>
  </sheetViews>
  <sheetFormatPr defaultRowHeight="12.75"/>
  <cols>
    <col min="1" max="1" width="10" style="72" customWidth="1"/>
    <col min="2" max="2" width="30.140625" style="72" customWidth="1"/>
    <col min="3" max="3" width="11.28515625" style="72" hidden="1" customWidth="1"/>
    <col min="4" max="4" width="9.5703125" style="72" hidden="1" customWidth="1"/>
    <col min="5" max="5" width="11.28515625" style="72" hidden="1" customWidth="1"/>
    <col min="6" max="7" width="10.140625" style="72" hidden="1" customWidth="1"/>
    <col min="8" max="9" width="13.42578125" style="72" bestFit="1" customWidth="1"/>
    <col min="10" max="10" width="13.42578125" style="73" bestFit="1" customWidth="1"/>
    <col min="11" max="11" width="10.140625" style="73" bestFit="1" customWidth="1"/>
    <col min="12" max="12" width="10.140625" style="72" bestFit="1" customWidth="1"/>
    <col min="13" max="13" width="11.28515625" style="72" bestFit="1" customWidth="1"/>
    <col min="14" max="14" width="13.42578125" style="72" bestFit="1" customWidth="1"/>
    <col min="15" max="16" width="11.28515625" style="72" bestFit="1" customWidth="1"/>
    <col min="17" max="17" width="10.140625" style="72" customWidth="1"/>
    <col min="18" max="16384" width="9.140625" style="72"/>
  </cols>
  <sheetData>
    <row r="3" spans="1:18" ht="18.75">
      <c r="A3" s="198" t="s">
        <v>86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74"/>
    </row>
    <row r="4" spans="1:18" ht="18.75">
      <c r="A4" s="198" t="s">
        <v>99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74"/>
    </row>
    <row r="5" spans="1:18" ht="15.75">
      <c r="A5" s="199" t="s">
        <v>83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90"/>
    </row>
    <row r="6" spans="1:18" ht="15.75">
      <c r="A6" s="200" t="s">
        <v>126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91"/>
    </row>
    <row r="7" spans="1:18" ht="15.75">
      <c r="A7" s="91"/>
      <c r="B7" s="91"/>
      <c r="C7" s="91"/>
      <c r="D7" s="91"/>
      <c r="E7" s="91"/>
      <c r="F7" s="91"/>
      <c r="G7" s="91"/>
      <c r="H7" s="91"/>
      <c r="I7" s="91"/>
      <c r="J7" s="75"/>
      <c r="K7" s="75"/>
      <c r="L7" s="91"/>
      <c r="M7" s="91"/>
      <c r="N7" s="91"/>
      <c r="O7" s="91"/>
      <c r="P7" s="91"/>
      <c r="Q7" s="91"/>
    </row>
    <row r="8" spans="1:18" ht="43.5" customHeight="1">
      <c r="A8" s="183"/>
      <c r="B8" s="172" t="s">
        <v>6</v>
      </c>
      <c r="C8" s="172" t="s">
        <v>122</v>
      </c>
      <c r="D8" s="172"/>
      <c r="E8" s="172"/>
      <c r="F8" s="172"/>
      <c r="G8" s="172"/>
      <c r="H8" s="172" t="s">
        <v>123</v>
      </c>
      <c r="I8" s="172"/>
      <c r="J8" s="172"/>
      <c r="K8" s="172"/>
      <c r="L8" s="172"/>
      <c r="M8" s="172" t="s">
        <v>134</v>
      </c>
      <c r="N8" s="172"/>
      <c r="O8" s="172"/>
      <c r="P8" s="172"/>
      <c r="Q8" s="197"/>
      <c r="R8" s="173" t="s">
        <v>125</v>
      </c>
    </row>
    <row r="9" spans="1:18" ht="12.75" customHeight="1">
      <c r="A9" s="183"/>
      <c r="B9" s="172"/>
      <c r="C9" s="172" t="s">
        <v>1</v>
      </c>
      <c r="D9" s="172" t="s">
        <v>87</v>
      </c>
      <c r="E9" s="172"/>
      <c r="F9" s="172"/>
      <c r="G9" s="197"/>
      <c r="H9" s="172" t="s">
        <v>7</v>
      </c>
      <c r="I9" s="172" t="s">
        <v>87</v>
      </c>
      <c r="J9" s="172"/>
      <c r="K9" s="172"/>
      <c r="L9" s="197"/>
      <c r="M9" s="172" t="s">
        <v>7</v>
      </c>
      <c r="N9" s="172" t="s">
        <v>87</v>
      </c>
      <c r="O9" s="172"/>
      <c r="P9" s="172"/>
      <c r="Q9" s="197"/>
      <c r="R9" s="173"/>
    </row>
    <row r="10" spans="1:18" ht="50.25" customHeight="1">
      <c r="A10" s="183"/>
      <c r="B10" s="172"/>
      <c r="C10" s="172"/>
      <c r="D10" s="94" t="s">
        <v>88</v>
      </c>
      <c r="E10" s="94" t="s">
        <v>89</v>
      </c>
      <c r="F10" s="94" t="s">
        <v>90</v>
      </c>
      <c r="G10" s="94" t="s">
        <v>91</v>
      </c>
      <c r="H10" s="172"/>
      <c r="I10" s="94" t="s">
        <v>88</v>
      </c>
      <c r="J10" s="94" t="s">
        <v>89</v>
      </c>
      <c r="K10" s="94" t="s">
        <v>90</v>
      </c>
      <c r="L10" s="94" t="s">
        <v>91</v>
      </c>
      <c r="M10" s="172"/>
      <c r="N10" s="94" t="s">
        <v>88</v>
      </c>
      <c r="O10" s="94" t="s">
        <v>89</v>
      </c>
      <c r="P10" s="94" t="s">
        <v>90</v>
      </c>
      <c r="Q10" s="96" t="s">
        <v>91</v>
      </c>
      <c r="R10" s="173"/>
    </row>
    <row r="11" spans="1:18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97">
        <v>17</v>
      </c>
      <c r="R11" s="3">
        <v>18</v>
      </c>
    </row>
    <row r="12" spans="1:18" ht="15.75">
      <c r="A12" s="193" t="s">
        <v>83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8" s="59" customFormat="1" ht="38.25">
      <c r="A13" s="76"/>
      <c r="B13" s="77" t="s">
        <v>68</v>
      </c>
      <c r="C13" s="78">
        <f>SUM(E13:G13)</f>
        <v>37476.100000000006</v>
      </c>
      <c r="D13" s="78"/>
      <c r="E13" s="78">
        <v>35125.800000000003</v>
      </c>
      <c r="F13" s="78">
        <v>568.4</v>
      </c>
      <c r="G13" s="78">
        <v>1781.9</v>
      </c>
      <c r="H13" s="78">
        <f>SUM(J13:L13)</f>
        <v>88871.7</v>
      </c>
      <c r="I13" s="78">
        <f>I14+I19+I25</f>
        <v>0</v>
      </c>
      <c r="J13" s="78">
        <f>J14+J19+J25</f>
        <v>86916.2</v>
      </c>
      <c r="K13" s="78">
        <f>K14+K19+K25</f>
        <v>1829.3</v>
      </c>
      <c r="L13" s="78">
        <f>L14+L19+L25</f>
        <v>126.2</v>
      </c>
      <c r="M13" s="78">
        <f>SUM(N13:Q13)</f>
        <v>76878.37999999999</v>
      </c>
      <c r="N13" s="78">
        <f>N14+N19+N25</f>
        <v>0</v>
      </c>
      <c r="O13" s="78">
        <f>O14+O19+O25</f>
        <v>76049.599999999991</v>
      </c>
      <c r="P13" s="78">
        <f>P14+P19+P25</f>
        <v>702.58</v>
      </c>
      <c r="Q13" s="78">
        <f>Q14+Q19+Q25</f>
        <v>126.2</v>
      </c>
    </row>
    <row r="14" spans="1:18" s="59" customFormat="1" ht="63">
      <c r="A14" s="89"/>
      <c r="B14" s="61" t="s">
        <v>51</v>
      </c>
      <c r="C14" s="92" t="s">
        <v>0</v>
      </c>
      <c r="D14" s="92" t="s">
        <v>0</v>
      </c>
      <c r="E14" s="92" t="s">
        <v>0</v>
      </c>
      <c r="F14" s="92" t="s">
        <v>0</v>
      </c>
      <c r="G14" s="92" t="s">
        <v>0</v>
      </c>
      <c r="H14" s="78">
        <f>SUM(J14:L14)</f>
        <v>86197.900000000009</v>
      </c>
      <c r="I14" s="78">
        <f>SUM(I15:I18)</f>
        <v>0</v>
      </c>
      <c r="J14" s="78">
        <f>SUM(J15:J18)</f>
        <v>84368.6</v>
      </c>
      <c r="K14" s="78">
        <f>SUM(K15:K18)</f>
        <v>1829.3</v>
      </c>
      <c r="L14" s="78">
        <f>SUM(L15:L18)</f>
        <v>0</v>
      </c>
      <c r="M14" s="78">
        <f t="shared" ref="M14:M30" si="0">SUM(N14:Q14)</f>
        <v>74487.28</v>
      </c>
      <c r="N14" s="78">
        <f>SUM(N15:N18)</f>
        <v>0</v>
      </c>
      <c r="O14" s="78">
        <f>SUM(O15:O18)</f>
        <v>73784.7</v>
      </c>
      <c r="P14" s="78">
        <f>SUM(P15:P18)</f>
        <v>702.58</v>
      </c>
      <c r="Q14" s="78">
        <f>SUM(Q15:Q18)</f>
        <v>0</v>
      </c>
    </row>
    <row r="15" spans="1:18" ht="25.5">
      <c r="A15" s="79"/>
      <c r="B15" s="80" t="s">
        <v>49</v>
      </c>
      <c r="C15" s="79" t="s">
        <v>0</v>
      </c>
      <c r="D15" s="79" t="s">
        <v>0</v>
      </c>
      <c r="E15" s="79" t="s">
        <v>0</v>
      </c>
      <c r="F15" s="79" t="s">
        <v>0</v>
      </c>
      <c r="G15" s="79" t="s">
        <v>0</v>
      </c>
      <c r="H15" s="81">
        <f t="shared" ref="H15:H30" si="1">SUM(I15:L15)</f>
        <v>61745.9</v>
      </c>
      <c r="I15" s="81">
        <v>0</v>
      </c>
      <c r="J15" s="81">
        <f>56733.6+3250.8</f>
        <v>59984.4</v>
      </c>
      <c r="K15" s="81">
        <v>1761.5</v>
      </c>
      <c r="L15" s="81"/>
      <c r="M15" s="81">
        <f>SUM(N15:Q15)</f>
        <v>50430.68</v>
      </c>
      <c r="N15" s="81"/>
      <c r="O15" s="81">
        <v>49795.82</v>
      </c>
      <c r="P15" s="81">
        <v>634.86</v>
      </c>
      <c r="Q15" s="81"/>
    </row>
    <row r="16" spans="1:18" ht="25.5">
      <c r="A16" s="79"/>
      <c r="B16" s="80" t="s">
        <v>100</v>
      </c>
      <c r="C16" s="79" t="s">
        <v>0</v>
      </c>
      <c r="D16" s="79" t="s">
        <v>0</v>
      </c>
      <c r="E16" s="79" t="s">
        <v>0</v>
      </c>
      <c r="F16" s="79" t="s">
        <v>0</v>
      </c>
      <c r="G16" s="79" t="s">
        <v>0</v>
      </c>
      <c r="H16" s="81">
        <f t="shared" si="1"/>
        <v>67.8</v>
      </c>
      <c r="I16" s="81">
        <v>0</v>
      </c>
      <c r="J16" s="81"/>
      <c r="K16" s="81">
        <v>67.8</v>
      </c>
      <c r="L16" s="81"/>
      <c r="M16" s="81">
        <f>P16</f>
        <v>67.72</v>
      </c>
      <c r="N16" s="81"/>
      <c r="O16" s="81"/>
      <c r="P16" s="81">
        <v>67.72</v>
      </c>
      <c r="Q16" s="81"/>
    </row>
    <row r="17" spans="1:17" ht="51">
      <c r="A17" s="79"/>
      <c r="B17" s="80" t="s">
        <v>101</v>
      </c>
      <c r="C17" s="79" t="s">
        <v>0</v>
      </c>
      <c r="D17" s="79" t="s">
        <v>0</v>
      </c>
      <c r="E17" s="79" t="s">
        <v>0</v>
      </c>
      <c r="F17" s="79" t="s">
        <v>0</v>
      </c>
      <c r="G17" s="79" t="s">
        <v>0</v>
      </c>
      <c r="H17" s="81">
        <f t="shared" si="1"/>
        <v>0</v>
      </c>
      <c r="I17" s="81">
        <v>0</v>
      </c>
      <c r="J17" s="81"/>
      <c r="K17" s="81"/>
      <c r="L17" s="81"/>
      <c r="M17" s="81">
        <f t="shared" si="0"/>
        <v>0</v>
      </c>
      <c r="N17" s="81"/>
      <c r="O17" s="81"/>
      <c r="P17" s="81"/>
      <c r="Q17" s="81"/>
    </row>
    <row r="18" spans="1:17" ht="25.5">
      <c r="A18" s="79"/>
      <c r="B18" s="80" t="s">
        <v>50</v>
      </c>
      <c r="C18" s="79" t="s">
        <v>0</v>
      </c>
      <c r="D18" s="79" t="s">
        <v>0</v>
      </c>
      <c r="E18" s="79" t="s">
        <v>0</v>
      </c>
      <c r="F18" s="79" t="s">
        <v>0</v>
      </c>
      <c r="G18" s="79" t="s">
        <v>0</v>
      </c>
      <c r="H18" s="81">
        <f t="shared" si="1"/>
        <v>24384.2</v>
      </c>
      <c r="I18" s="81">
        <v>0</v>
      </c>
      <c r="J18" s="81">
        <v>24384.2</v>
      </c>
      <c r="K18" s="81"/>
      <c r="L18" s="81"/>
      <c r="M18" s="81">
        <f t="shared" si="0"/>
        <v>23988.880000000001</v>
      </c>
      <c r="N18" s="81"/>
      <c r="O18" s="81">
        <v>23988.880000000001</v>
      </c>
      <c r="P18" s="81"/>
      <c r="Q18" s="81"/>
    </row>
    <row r="19" spans="1:17" s="59" customFormat="1" ht="94.5">
      <c r="A19" s="89"/>
      <c r="B19" s="62" t="s">
        <v>52</v>
      </c>
      <c r="C19" s="89" t="s">
        <v>0</v>
      </c>
      <c r="D19" s="89" t="s">
        <v>0</v>
      </c>
      <c r="E19" s="89" t="s">
        <v>0</v>
      </c>
      <c r="F19" s="89" t="s">
        <v>0</v>
      </c>
      <c r="G19" s="89" t="s">
        <v>0</v>
      </c>
      <c r="H19" s="78">
        <f t="shared" si="1"/>
        <v>2359.8999999999996</v>
      </c>
      <c r="I19" s="78">
        <f>SUM(I20:I24)</f>
        <v>0</v>
      </c>
      <c r="J19" s="78">
        <f>SUM(J20:J24)</f>
        <v>2359.8999999999996</v>
      </c>
      <c r="K19" s="78">
        <f>SUM(K20:K24)</f>
        <v>0</v>
      </c>
      <c r="L19" s="78">
        <f>SUM(L20:L24)</f>
        <v>0</v>
      </c>
      <c r="M19" s="78">
        <f t="shared" si="0"/>
        <v>2077.1999999999998</v>
      </c>
      <c r="N19" s="78">
        <f>SUM(N20:N24)</f>
        <v>0</v>
      </c>
      <c r="O19" s="78">
        <f>SUM(O20:O24)</f>
        <v>2077.1999999999998</v>
      </c>
      <c r="P19" s="78">
        <f>SUM(P20:P24)</f>
        <v>0</v>
      </c>
      <c r="Q19" s="78">
        <f>SUM(Q20:Q24)</f>
        <v>0</v>
      </c>
    </row>
    <row r="20" spans="1:17" ht="63.75">
      <c r="A20" s="79"/>
      <c r="B20" s="80" t="s">
        <v>102</v>
      </c>
      <c r="C20" s="79" t="s">
        <v>0</v>
      </c>
      <c r="D20" s="79" t="s">
        <v>0</v>
      </c>
      <c r="E20" s="79" t="s">
        <v>0</v>
      </c>
      <c r="F20" s="79" t="s">
        <v>0</v>
      </c>
      <c r="G20" s="79" t="s">
        <v>0</v>
      </c>
      <c r="H20" s="81">
        <f t="shared" si="1"/>
        <v>2007.7</v>
      </c>
      <c r="I20" s="81">
        <v>0</v>
      </c>
      <c r="J20" s="109">
        <v>2007.7</v>
      </c>
      <c r="K20" s="81"/>
      <c r="L20" s="81"/>
      <c r="M20" s="81">
        <f t="shared" si="0"/>
        <v>1965.3</v>
      </c>
      <c r="N20" s="81"/>
      <c r="O20" s="81">
        <f>2007.7-42.4</f>
        <v>1965.3</v>
      </c>
      <c r="P20" s="81"/>
      <c r="Q20" s="81"/>
    </row>
    <row r="21" spans="1:17" ht="38.25">
      <c r="A21" s="79"/>
      <c r="B21" s="80" t="s">
        <v>103</v>
      </c>
      <c r="C21" s="79" t="s">
        <v>0</v>
      </c>
      <c r="D21" s="79" t="s">
        <v>0</v>
      </c>
      <c r="E21" s="79" t="s">
        <v>0</v>
      </c>
      <c r="F21" s="79" t="s">
        <v>0</v>
      </c>
      <c r="G21" s="79" t="s">
        <v>0</v>
      </c>
      <c r="H21" s="81">
        <f t="shared" si="1"/>
        <v>309.8</v>
      </c>
      <c r="I21" s="81">
        <v>0</v>
      </c>
      <c r="J21" s="81">
        <v>309.8</v>
      </c>
      <c r="K21" s="81"/>
      <c r="L21" s="81"/>
      <c r="M21" s="81">
        <f t="shared" si="0"/>
        <v>69.5</v>
      </c>
      <c r="N21" s="81"/>
      <c r="O21" s="81">
        <v>69.5</v>
      </c>
      <c r="P21" s="81"/>
      <c r="Q21" s="81"/>
    </row>
    <row r="22" spans="1:17" ht="51">
      <c r="A22" s="79"/>
      <c r="B22" s="80" t="s">
        <v>104</v>
      </c>
      <c r="C22" s="79" t="s">
        <v>0</v>
      </c>
      <c r="D22" s="79" t="s">
        <v>0</v>
      </c>
      <c r="E22" s="79" t="s">
        <v>0</v>
      </c>
      <c r="F22" s="79" t="s">
        <v>0</v>
      </c>
      <c r="G22" s="79" t="s">
        <v>0</v>
      </c>
      <c r="H22" s="81">
        <f t="shared" si="1"/>
        <v>0</v>
      </c>
      <c r="I22" s="81">
        <v>0</v>
      </c>
      <c r="J22" s="81"/>
      <c r="K22" s="81"/>
      <c r="L22" s="81"/>
      <c r="M22" s="81">
        <f t="shared" si="0"/>
        <v>0</v>
      </c>
      <c r="N22" s="81"/>
      <c r="O22" s="81"/>
      <c r="P22" s="81"/>
      <c r="Q22" s="81"/>
    </row>
    <row r="23" spans="1:17" ht="38.25">
      <c r="A23" s="79"/>
      <c r="B23" s="80" t="s">
        <v>105</v>
      </c>
      <c r="C23" s="79" t="s">
        <v>0</v>
      </c>
      <c r="D23" s="79" t="s">
        <v>0</v>
      </c>
      <c r="E23" s="79" t="s">
        <v>0</v>
      </c>
      <c r="F23" s="79" t="s">
        <v>0</v>
      </c>
      <c r="G23" s="79" t="s">
        <v>0</v>
      </c>
      <c r="H23" s="81">
        <f t="shared" si="1"/>
        <v>21.2</v>
      </c>
      <c r="I23" s="81">
        <v>0</v>
      </c>
      <c r="J23" s="81">
        <v>21.2</v>
      </c>
      <c r="K23" s="81"/>
      <c r="L23" s="81"/>
      <c r="M23" s="81">
        <f t="shared" si="0"/>
        <v>21.2</v>
      </c>
      <c r="N23" s="81"/>
      <c r="O23" s="81">
        <v>21.2</v>
      </c>
      <c r="P23" s="81"/>
      <c r="Q23" s="81"/>
    </row>
    <row r="24" spans="1:17" ht="25.5">
      <c r="A24" s="79"/>
      <c r="B24" s="80" t="s">
        <v>106</v>
      </c>
      <c r="C24" s="79" t="s">
        <v>0</v>
      </c>
      <c r="D24" s="79" t="s">
        <v>0</v>
      </c>
      <c r="E24" s="79" t="s">
        <v>0</v>
      </c>
      <c r="F24" s="79" t="s">
        <v>0</v>
      </c>
      <c r="G24" s="79" t="s">
        <v>0</v>
      </c>
      <c r="H24" s="81">
        <f t="shared" si="1"/>
        <v>21.2</v>
      </c>
      <c r="I24" s="81">
        <v>0</v>
      </c>
      <c r="J24" s="81">
        <v>21.2</v>
      </c>
      <c r="K24" s="81"/>
      <c r="L24" s="81"/>
      <c r="M24" s="81">
        <f t="shared" si="0"/>
        <v>21.2</v>
      </c>
      <c r="N24" s="81"/>
      <c r="O24" s="81">
        <v>21.2</v>
      </c>
      <c r="P24" s="81"/>
      <c r="Q24" s="81"/>
    </row>
    <row r="25" spans="1:17" s="59" customFormat="1" ht="126">
      <c r="A25" s="89"/>
      <c r="B25" s="62" t="s">
        <v>69</v>
      </c>
      <c r="C25" s="89" t="s">
        <v>0</v>
      </c>
      <c r="D25" s="89" t="s">
        <v>0</v>
      </c>
      <c r="E25" s="89" t="s">
        <v>0</v>
      </c>
      <c r="F25" s="89" t="s">
        <v>0</v>
      </c>
      <c r="G25" s="89" t="s">
        <v>0</v>
      </c>
      <c r="H25" s="78">
        <f t="shared" si="1"/>
        <v>313.89999999999998</v>
      </c>
      <c r="I25" s="78">
        <f>SUM(I26:I30)</f>
        <v>0</v>
      </c>
      <c r="J25" s="78">
        <f>SUM(J26:J30)</f>
        <v>187.7</v>
      </c>
      <c r="K25" s="78">
        <f>SUM(K26:K30)</f>
        <v>0</v>
      </c>
      <c r="L25" s="78">
        <f>SUM(L26:L30)</f>
        <v>126.2</v>
      </c>
      <c r="M25" s="78">
        <f t="shared" si="0"/>
        <v>313.89999999999998</v>
      </c>
      <c r="N25" s="78">
        <f>SUM(N26:N30)</f>
        <v>0</v>
      </c>
      <c r="O25" s="78">
        <f>SUM(O26:O30)</f>
        <v>187.7</v>
      </c>
      <c r="P25" s="78">
        <f>SUM(P26:P30)</f>
        <v>0</v>
      </c>
      <c r="Q25" s="78">
        <f>SUM(Q26:Q30)</f>
        <v>126.2</v>
      </c>
    </row>
    <row r="26" spans="1:17" ht="76.5">
      <c r="A26" s="79"/>
      <c r="B26" s="80" t="s">
        <v>107</v>
      </c>
      <c r="C26" s="79" t="s">
        <v>0</v>
      </c>
      <c r="D26" s="79" t="s">
        <v>0</v>
      </c>
      <c r="E26" s="79" t="s">
        <v>0</v>
      </c>
      <c r="F26" s="79" t="s">
        <v>0</v>
      </c>
      <c r="G26" s="79" t="s">
        <v>0</v>
      </c>
      <c r="H26" s="81">
        <f t="shared" si="1"/>
        <v>0</v>
      </c>
      <c r="I26" s="81">
        <v>0</v>
      </c>
      <c r="J26" s="81"/>
      <c r="K26" s="81"/>
      <c r="L26" s="81"/>
      <c r="M26" s="81">
        <f t="shared" si="0"/>
        <v>0</v>
      </c>
      <c r="N26" s="81">
        <v>0</v>
      </c>
      <c r="O26" s="81"/>
      <c r="P26" s="81"/>
      <c r="Q26" s="81"/>
    </row>
    <row r="27" spans="1:17" ht="76.5">
      <c r="A27" s="79"/>
      <c r="B27" s="80" t="s">
        <v>108</v>
      </c>
      <c r="C27" s="79" t="s">
        <v>0</v>
      </c>
      <c r="D27" s="79" t="s">
        <v>0</v>
      </c>
      <c r="E27" s="79" t="s">
        <v>0</v>
      </c>
      <c r="F27" s="79" t="s">
        <v>0</v>
      </c>
      <c r="G27" s="79" t="s">
        <v>0</v>
      </c>
      <c r="H27" s="81">
        <f t="shared" si="1"/>
        <v>0</v>
      </c>
      <c r="I27" s="81">
        <v>0</v>
      </c>
      <c r="J27" s="81"/>
      <c r="K27" s="81"/>
      <c r="L27" s="81"/>
      <c r="M27" s="81">
        <f t="shared" si="0"/>
        <v>0</v>
      </c>
      <c r="N27" s="81">
        <v>0</v>
      </c>
      <c r="O27" s="81"/>
      <c r="P27" s="81"/>
      <c r="Q27" s="81"/>
    </row>
    <row r="28" spans="1:17" ht="114.75">
      <c r="A28" s="79"/>
      <c r="B28" s="80" t="s">
        <v>109</v>
      </c>
      <c r="C28" s="79" t="s">
        <v>0</v>
      </c>
      <c r="D28" s="79" t="s">
        <v>0</v>
      </c>
      <c r="E28" s="79" t="s">
        <v>0</v>
      </c>
      <c r="F28" s="79" t="s">
        <v>0</v>
      </c>
      <c r="G28" s="79" t="s">
        <v>0</v>
      </c>
      <c r="H28" s="81">
        <f t="shared" si="1"/>
        <v>126.2</v>
      </c>
      <c r="I28" s="81">
        <v>0</v>
      </c>
      <c r="J28" s="81"/>
      <c r="K28" s="81"/>
      <c r="L28" s="81">
        <v>126.2</v>
      </c>
      <c r="M28" s="81">
        <f t="shared" si="0"/>
        <v>126.2</v>
      </c>
      <c r="N28" s="81">
        <v>0</v>
      </c>
      <c r="O28" s="81"/>
      <c r="P28" s="81"/>
      <c r="Q28" s="81">
        <v>126.2</v>
      </c>
    </row>
    <row r="29" spans="1:17" ht="63.75">
      <c r="A29" s="79"/>
      <c r="B29" s="80" t="s">
        <v>110</v>
      </c>
      <c r="C29" s="79" t="s">
        <v>0</v>
      </c>
      <c r="D29" s="79" t="s">
        <v>0</v>
      </c>
      <c r="E29" s="79" t="s">
        <v>0</v>
      </c>
      <c r="F29" s="79" t="s">
        <v>0</v>
      </c>
      <c r="G29" s="79" t="s">
        <v>0</v>
      </c>
      <c r="H29" s="81">
        <f t="shared" si="1"/>
        <v>187.7</v>
      </c>
      <c r="I29" s="81">
        <v>0</v>
      </c>
      <c r="J29" s="81">
        <v>187.7</v>
      </c>
      <c r="K29" s="81"/>
      <c r="L29" s="81"/>
      <c r="M29" s="81">
        <f t="shared" si="0"/>
        <v>187.7</v>
      </c>
      <c r="N29" s="81">
        <v>0</v>
      </c>
      <c r="O29" s="81">
        <v>187.7</v>
      </c>
      <c r="P29" s="81"/>
      <c r="Q29" s="81"/>
    </row>
    <row r="30" spans="1:17" ht="63.75">
      <c r="A30" s="79"/>
      <c r="B30" s="80" t="s">
        <v>84</v>
      </c>
      <c r="C30" s="79" t="s">
        <v>0</v>
      </c>
      <c r="D30" s="79" t="s">
        <v>0</v>
      </c>
      <c r="E30" s="79" t="s">
        <v>0</v>
      </c>
      <c r="F30" s="79" t="s">
        <v>0</v>
      </c>
      <c r="G30" s="79" t="s">
        <v>0</v>
      </c>
      <c r="H30" s="81">
        <f t="shared" si="1"/>
        <v>0</v>
      </c>
      <c r="I30" s="81">
        <v>0</v>
      </c>
      <c r="J30" s="81"/>
      <c r="K30" s="81"/>
      <c r="L30" s="81"/>
      <c r="M30" s="81">
        <f t="shared" si="0"/>
        <v>0</v>
      </c>
      <c r="N30" s="81">
        <v>0</v>
      </c>
      <c r="O30" s="81"/>
      <c r="P30" s="81"/>
      <c r="Q30" s="81"/>
    </row>
    <row r="32" spans="1:17" s="82" customFormat="1" ht="11.25">
      <c r="A32" s="82" t="s">
        <v>111</v>
      </c>
      <c r="B32" s="82" t="s">
        <v>112</v>
      </c>
      <c r="J32" s="83"/>
      <c r="K32" s="83"/>
    </row>
    <row r="33" spans="1:11" s="82" customFormat="1" ht="11.25">
      <c r="A33" s="82" t="s">
        <v>113</v>
      </c>
      <c r="B33" s="82" t="s">
        <v>114</v>
      </c>
      <c r="J33" s="83"/>
      <c r="K33" s="83"/>
    </row>
    <row r="35" spans="1:11" s="84" customFormat="1" ht="18.75">
      <c r="B35" s="86" t="s">
        <v>115</v>
      </c>
      <c r="C35" s="86"/>
      <c r="D35" s="86"/>
      <c r="E35" s="87"/>
      <c r="F35" s="87"/>
      <c r="G35" s="86" t="s">
        <v>116</v>
      </c>
      <c r="H35" s="86"/>
      <c r="J35" s="85"/>
      <c r="K35" s="85"/>
    </row>
    <row r="36" spans="1:11" s="84" customFormat="1" ht="18.75">
      <c r="B36" s="86"/>
      <c r="C36" s="86"/>
      <c r="D36" s="86"/>
      <c r="E36" s="86"/>
      <c r="F36" s="86"/>
      <c r="G36" s="86"/>
      <c r="H36" s="86"/>
      <c r="J36" s="85"/>
      <c r="K36" s="85"/>
    </row>
    <row r="37" spans="1:11" s="84" customFormat="1" ht="18.75">
      <c r="B37" s="86" t="s">
        <v>3</v>
      </c>
      <c r="C37" s="86"/>
      <c r="D37" s="86"/>
      <c r="E37" s="87"/>
      <c r="F37" s="87"/>
      <c r="G37" s="86" t="s">
        <v>4</v>
      </c>
      <c r="H37" s="86"/>
      <c r="J37" s="85"/>
      <c r="K37" s="85"/>
    </row>
    <row r="38" spans="1:11" s="84" customFormat="1" ht="18.75">
      <c r="B38" s="86"/>
      <c r="C38" s="86"/>
      <c r="D38" s="86"/>
      <c r="E38" s="86"/>
      <c r="F38" s="86"/>
      <c r="G38" s="86"/>
      <c r="H38" s="86"/>
      <c r="J38" s="85"/>
      <c r="K38" s="85"/>
    </row>
    <row r="39" spans="1:11" s="84" customFormat="1" ht="18.75">
      <c r="B39" s="86" t="s">
        <v>117</v>
      </c>
      <c r="C39" s="86"/>
      <c r="D39" s="86"/>
      <c r="E39" s="87"/>
      <c r="F39" s="87"/>
      <c r="G39" s="86" t="s">
        <v>118</v>
      </c>
      <c r="H39" s="86"/>
      <c r="J39" s="85"/>
      <c r="K39" s="85"/>
    </row>
    <row r="40" spans="1:11" ht="15">
      <c r="B40" s="88"/>
      <c r="C40" s="88"/>
      <c r="D40" s="88"/>
      <c r="E40" s="88"/>
      <c r="F40" s="88"/>
      <c r="G40" s="88"/>
      <c r="H40" s="88"/>
    </row>
    <row r="41" spans="1:11" ht="16.5">
      <c r="A41"/>
      <c r="B41" s="66" t="s">
        <v>94</v>
      </c>
      <c r="C41" s="66"/>
      <c r="D41" s="66"/>
      <c r="E41" s="66"/>
      <c r="F41" s="66"/>
      <c r="G41" s="66"/>
      <c r="H41"/>
      <c r="I41"/>
      <c r="J41"/>
    </row>
    <row r="42" spans="1:11">
      <c r="A42"/>
      <c r="B42"/>
      <c r="C42"/>
      <c r="D42"/>
      <c r="E42"/>
      <c r="F42"/>
      <c r="G42"/>
      <c r="H42"/>
      <c r="I42"/>
      <c r="J42"/>
    </row>
    <row r="43" spans="1:11" ht="16.5">
      <c r="A43"/>
      <c r="B43" s="66" t="s">
        <v>95</v>
      </c>
      <c r="C43" s="66"/>
      <c r="D43" s="66"/>
      <c r="E43" s="66"/>
      <c r="F43" s="66"/>
      <c r="G43" s="66"/>
      <c r="H43"/>
      <c r="I43"/>
      <c r="J43"/>
    </row>
    <row r="44" spans="1:11" ht="16.5">
      <c r="A44"/>
      <c r="B44" s="66" t="s">
        <v>119</v>
      </c>
      <c r="C44" s="66"/>
      <c r="D44" s="66"/>
      <c r="E44" s="14"/>
      <c r="F44" s="14"/>
      <c r="G44" s="66" t="s">
        <v>96</v>
      </c>
      <c r="H44" s="73"/>
      <c r="J44" s="72"/>
      <c r="K44" s="72"/>
    </row>
  </sheetData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ageMargins left="0.27559055118110237" right="0.15748031496062992" top="0.31496062992125984" bottom="0.39370078740157483" header="0.31496062992125984" footer="0.39370078740157483"/>
  <pageSetup paperSize="9" scale="69" fitToHeight="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8" sqref="Q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12"/>
  <sheetViews>
    <sheetView topLeftCell="A4" zoomScaleNormal="100" workbookViewId="0">
      <pane xSplit="2" topLeftCell="C1" activePane="topRight" state="frozen"/>
      <selection activeCell="A46" sqref="A46"/>
      <selection pane="topRight" activeCell="M47" sqref="M47"/>
    </sheetView>
  </sheetViews>
  <sheetFormatPr defaultRowHeight="12.75"/>
  <cols>
    <col min="1" max="1" width="6.7109375" customWidth="1"/>
    <col min="2" max="2" width="66.5703125" customWidth="1"/>
    <col min="3" max="6" width="13.28515625" customWidth="1"/>
    <col min="7" max="7" width="14.28515625" customWidth="1"/>
    <col min="8" max="8" width="14.5703125" customWidth="1"/>
    <col min="9" max="9" width="13.140625" customWidth="1"/>
    <col min="10" max="10" width="14.42578125" style="1" bestFit="1" customWidth="1"/>
    <col min="11" max="11" width="13.85546875" style="1" bestFit="1" customWidth="1"/>
    <col min="12" max="16" width="13.85546875" style="1" customWidth="1"/>
    <col min="18" max="18" width="25.140625" customWidth="1"/>
  </cols>
  <sheetData>
    <row r="1" spans="1:19" ht="15" customHeight="1"/>
    <row r="2" spans="1:19" ht="15" customHeight="1">
      <c r="A2" s="175" t="s">
        <v>86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ht="15" customHeight="1">
      <c r="A3" s="175" t="s">
        <v>97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15" customHeight="1">
      <c r="A4" s="176" t="s">
        <v>141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ht="16.5" customHeight="1">
      <c r="A5" s="177" t="s">
        <v>159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>
      <c r="H6" t="s">
        <v>5</v>
      </c>
    </row>
    <row r="7" spans="1:19" ht="30" customHeight="1">
      <c r="A7" s="183"/>
      <c r="B7" s="172" t="s">
        <v>6</v>
      </c>
      <c r="C7" s="172" t="s">
        <v>142</v>
      </c>
      <c r="D7" s="172"/>
      <c r="E7" s="172"/>
      <c r="F7" s="172"/>
      <c r="G7" s="172"/>
      <c r="H7" s="172" t="s">
        <v>139</v>
      </c>
      <c r="I7" s="172"/>
      <c r="J7" s="172"/>
      <c r="K7" s="172"/>
      <c r="L7" s="172"/>
      <c r="M7" s="172" t="s">
        <v>124</v>
      </c>
      <c r="N7" s="172"/>
      <c r="O7" s="172"/>
      <c r="P7" s="172"/>
      <c r="Q7" s="172"/>
      <c r="R7" s="173" t="s">
        <v>125</v>
      </c>
    </row>
    <row r="8" spans="1:19" ht="12.75" customHeight="1">
      <c r="A8" s="183"/>
      <c r="B8" s="172"/>
      <c r="C8" s="172" t="s">
        <v>1</v>
      </c>
      <c r="D8" s="172" t="s">
        <v>87</v>
      </c>
      <c r="E8" s="172"/>
      <c r="F8" s="172"/>
      <c r="G8" s="172"/>
      <c r="H8" s="172" t="s">
        <v>7</v>
      </c>
      <c r="I8" s="172" t="s">
        <v>87</v>
      </c>
      <c r="J8" s="172"/>
      <c r="K8" s="172"/>
      <c r="L8" s="172"/>
      <c r="M8" s="172" t="s">
        <v>7</v>
      </c>
      <c r="N8" s="172" t="s">
        <v>87</v>
      </c>
      <c r="O8" s="172"/>
      <c r="P8" s="172"/>
      <c r="Q8" s="172"/>
      <c r="R8" s="173"/>
    </row>
    <row r="9" spans="1:19" ht="38.25">
      <c r="A9" s="183"/>
      <c r="B9" s="172"/>
      <c r="C9" s="172"/>
      <c r="D9" s="94" t="s">
        <v>88</v>
      </c>
      <c r="E9" s="94" t="s">
        <v>89</v>
      </c>
      <c r="F9" s="94" t="s">
        <v>90</v>
      </c>
      <c r="G9" s="94" t="s">
        <v>91</v>
      </c>
      <c r="H9" s="172"/>
      <c r="I9" s="94" t="s">
        <v>88</v>
      </c>
      <c r="J9" s="94" t="s">
        <v>89</v>
      </c>
      <c r="K9" s="94" t="s">
        <v>90</v>
      </c>
      <c r="L9" s="94" t="s">
        <v>91</v>
      </c>
      <c r="M9" s="172"/>
      <c r="N9" s="94" t="s">
        <v>88</v>
      </c>
      <c r="O9" s="94" t="s">
        <v>89</v>
      </c>
      <c r="P9" s="94" t="s">
        <v>90</v>
      </c>
      <c r="Q9" s="94" t="s">
        <v>91</v>
      </c>
      <c r="R9" s="173"/>
    </row>
    <row r="10" spans="1:1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4">
        <v>11</v>
      </c>
      <c r="L10" s="4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  <c r="R10" s="3">
        <v>18</v>
      </c>
    </row>
    <row r="11" spans="1:19" ht="30" hidden="1" customHeight="1">
      <c r="A11" s="3"/>
      <c r="B11" s="174" t="s">
        <v>65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98"/>
    </row>
    <row r="12" spans="1:19" s="59" customFormat="1" ht="20.25" hidden="1" customHeight="1">
      <c r="A12" s="58"/>
      <c r="B12" s="34" t="s">
        <v>76</v>
      </c>
      <c r="C12" s="34"/>
      <c r="D12" s="34"/>
      <c r="E12" s="34"/>
      <c r="F12" s="34"/>
      <c r="G12" s="34"/>
      <c r="H12" s="6">
        <v>192680</v>
      </c>
      <c r="I12" s="6">
        <v>9436.9</v>
      </c>
      <c r="J12" s="6">
        <v>87073.7</v>
      </c>
      <c r="K12" s="6">
        <v>96169.4</v>
      </c>
      <c r="L12" s="6"/>
      <c r="M12" s="6">
        <v>46461.97</v>
      </c>
      <c r="N12" s="6">
        <v>2237.4</v>
      </c>
      <c r="O12" s="6">
        <v>21119.1</v>
      </c>
      <c r="P12" s="6">
        <v>23105.47</v>
      </c>
      <c r="Q12" s="99"/>
      <c r="R12" s="99"/>
    </row>
    <row r="13" spans="1:19" s="2" customFormat="1" ht="65.25" hidden="1" customHeight="1">
      <c r="A13" s="5" t="s">
        <v>8</v>
      </c>
      <c r="B13" s="42" t="s">
        <v>9</v>
      </c>
      <c r="C13" s="65" t="s">
        <v>0</v>
      </c>
      <c r="D13" s="65" t="s">
        <v>0</v>
      </c>
      <c r="E13" s="65" t="s">
        <v>0</v>
      </c>
      <c r="F13" s="65" t="s">
        <v>0</v>
      </c>
      <c r="G13" s="65" t="s">
        <v>0</v>
      </c>
      <c r="H13" s="6">
        <v>178411.1</v>
      </c>
      <c r="I13" s="6" t="e">
        <f>#REF!+#REF!+#REF!+#REF!+#REF!+#REF!+#REF!+#REF!</f>
        <v>#REF!</v>
      </c>
      <c r="J13" s="6">
        <v>85376.7</v>
      </c>
      <c r="K13" s="6">
        <v>93034.4</v>
      </c>
      <c r="L13" s="6"/>
      <c r="M13" s="6">
        <v>43339.68</v>
      </c>
      <c r="N13" s="6" t="e">
        <f>#REF!+#REF!+#REF!+#REF!+#REF!+#REF!+#REF!+#REF!</f>
        <v>#REF!</v>
      </c>
      <c r="O13" s="6">
        <v>20772.900000000001</v>
      </c>
      <c r="P13" s="6">
        <v>22566.78</v>
      </c>
      <c r="Q13" s="60"/>
      <c r="R13" s="60"/>
    </row>
    <row r="14" spans="1:19" s="10" customFormat="1" hidden="1">
      <c r="A14" s="32" t="s">
        <v>10</v>
      </c>
      <c r="B14" s="46" t="s">
        <v>72</v>
      </c>
      <c r="C14" s="65" t="s">
        <v>0</v>
      </c>
      <c r="D14" s="65" t="s">
        <v>0</v>
      </c>
      <c r="E14" s="65" t="s">
        <v>0</v>
      </c>
      <c r="F14" s="65" t="s">
        <v>0</v>
      </c>
      <c r="G14" s="65" t="s">
        <v>0</v>
      </c>
      <c r="H14" s="9">
        <v>82065</v>
      </c>
      <c r="I14" s="9" t="e">
        <f>#REF!+#REF!+#REF!+#REF!+#REF!+#REF!+#REF!+#REF!</f>
        <v>#REF!</v>
      </c>
      <c r="J14" s="9" t="e">
        <f>#REF!+#REF!+#REF!+#REF!+#REF!+#REF!+#REF!+#REF!</f>
        <v>#REF!</v>
      </c>
      <c r="K14" s="9">
        <v>82065</v>
      </c>
      <c r="L14" s="9"/>
      <c r="M14" s="9">
        <v>20271.07</v>
      </c>
      <c r="N14" s="9" t="e">
        <f>#REF!+#REF!+#REF!+#REF!+#REF!+#REF!+#REF!+#REF!</f>
        <v>#REF!</v>
      </c>
      <c r="O14" s="9" t="e">
        <f>#REF!+#REF!+#REF!+#REF!+#REF!+#REF!+#REF!+#REF!</f>
        <v>#REF!</v>
      </c>
      <c r="P14" s="9">
        <v>20271.07</v>
      </c>
      <c r="Q14" s="100"/>
      <c r="R14" s="100"/>
    </row>
    <row r="15" spans="1:19" s="10" customFormat="1" hidden="1">
      <c r="A15" s="32" t="s">
        <v>73</v>
      </c>
      <c r="B15" s="46" t="s">
        <v>74</v>
      </c>
      <c r="C15" s="65" t="s">
        <v>0</v>
      </c>
      <c r="D15" s="65" t="s">
        <v>0</v>
      </c>
      <c r="E15" s="65" t="s">
        <v>0</v>
      </c>
      <c r="F15" s="65" t="s">
        <v>0</v>
      </c>
      <c r="G15" s="65" t="s">
        <v>0</v>
      </c>
      <c r="H15" s="9">
        <v>82065</v>
      </c>
      <c r="I15" s="9" t="e">
        <f>#REF!+#REF!+#REF!+#REF!+#REF!+#REF!+#REF!+#REF!</f>
        <v>#REF!</v>
      </c>
      <c r="J15" s="9" t="e">
        <f>#REF!+#REF!+#REF!+#REF!+#REF!+#REF!+#REF!+#REF!</f>
        <v>#REF!</v>
      </c>
      <c r="K15" s="9">
        <v>82065</v>
      </c>
      <c r="L15" s="9"/>
      <c r="M15" s="9">
        <v>20271.07</v>
      </c>
      <c r="N15" s="9" t="e">
        <f>#REF!+#REF!+#REF!+#REF!+#REF!+#REF!+#REF!+#REF!</f>
        <v>#REF!</v>
      </c>
      <c r="O15" s="9" t="e">
        <f>#REF!+#REF!+#REF!+#REF!+#REF!+#REF!+#REF!+#REF!</f>
        <v>#REF!</v>
      </c>
      <c r="P15" s="9">
        <v>20271.07</v>
      </c>
      <c r="Q15" s="100"/>
      <c r="R15" s="100"/>
    </row>
    <row r="16" spans="1:19" s="24" customFormat="1" hidden="1">
      <c r="A16" s="20" t="s">
        <v>75</v>
      </c>
      <c r="B16" s="37" t="s">
        <v>40</v>
      </c>
      <c r="C16" s="65" t="s">
        <v>0</v>
      </c>
      <c r="D16" s="65" t="s">
        <v>0</v>
      </c>
      <c r="E16" s="65" t="s">
        <v>0</v>
      </c>
      <c r="F16" s="65" t="s">
        <v>0</v>
      </c>
      <c r="G16" s="65" t="s">
        <v>0</v>
      </c>
      <c r="H16" s="22" t="e">
        <f>#REF!+#REF!+#REF!+#REF!+#REF!+#REF!+#REF!+#REF!</f>
        <v>#REF!</v>
      </c>
      <c r="I16" s="22" t="e">
        <f>#REF!+#REF!+#REF!+#REF!+#REF!+#REF!+#REF!+#REF!</f>
        <v>#REF!</v>
      </c>
      <c r="J16" s="22" t="e">
        <f>#REF!+#REF!+#REF!+#REF!+#REF!+#REF!+#REF!+#REF!</f>
        <v>#REF!</v>
      </c>
      <c r="K16" s="22" t="e">
        <f>#REF!+#REF!+#REF!+#REF!+#REF!+#REF!+#REF!+#REF!</f>
        <v>#REF!</v>
      </c>
      <c r="L16" s="22"/>
      <c r="M16" s="22" t="e">
        <f>#REF!+#REF!+#REF!+#REF!+#REF!+#REF!+#REF!+#REF!</f>
        <v>#REF!</v>
      </c>
      <c r="N16" s="22" t="e">
        <f>#REF!+#REF!+#REF!+#REF!+#REF!+#REF!+#REF!+#REF!</f>
        <v>#REF!</v>
      </c>
      <c r="O16" s="22" t="e">
        <f>#REF!+#REF!+#REF!+#REF!+#REF!+#REF!+#REF!+#REF!</f>
        <v>#REF!</v>
      </c>
      <c r="P16" s="22" t="e">
        <f>#REF!+#REF!+#REF!+#REF!+#REF!+#REF!+#REF!+#REF!</f>
        <v>#REF!</v>
      </c>
      <c r="Q16" s="101"/>
      <c r="R16" s="101"/>
    </row>
    <row r="17" spans="1:18" s="10" customFormat="1" hidden="1">
      <c r="A17" s="94" t="s">
        <v>11</v>
      </c>
      <c r="B17" s="36" t="s">
        <v>12</v>
      </c>
      <c r="C17" s="65" t="s">
        <v>0</v>
      </c>
      <c r="D17" s="65" t="s">
        <v>0</v>
      </c>
      <c r="E17" s="65" t="s">
        <v>0</v>
      </c>
      <c r="F17" s="65" t="s">
        <v>0</v>
      </c>
      <c r="G17" s="65" t="s">
        <v>0</v>
      </c>
      <c r="H17" s="9">
        <v>4901.5</v>
      </c>
      <c r="I17" s="9" t="e">
        <f>#REF!+#REF!+#REF!+#REF!+#REF!+#REF!+#REF!+#REF!</f>
        <v>#REF!</v>
      </c>
      <c r="J17" s="9">
        <v>4801.5</v>
      </c>
      <c r="K17" s="9">
        <v>100</v>
      </c>
      <c r="L17" s="9"/>
      <c r="M17" s="9">
        <v>1141.42</v>
      </c>
      <c r="N17" s="9" t="e">
        <f>#REF!+#REF!+#REF!+#REF!+#REF!+#REF!+#REF!+#REF!</f>
        <v>#REF!</v>
      </c>
      <c r="O17" s="9">
        <v>1135.5</v>
      </c>
      <c r="P17" s="9">
        <v>5.92</v>
      </c>
      <c r="Q17" s="100"/>
      <c r="R17" s="100"/>
    </row>
    <row r="18" spans="1:18" s="10" customFormat="1" hidden="1">
      <c r="A18" s="94" t="s">
        <v>13</v>
      </c>
      <c r="B18" s="36" t="s">
        <v>32</v>
      </c>
      <c r="C18" s="65" t="s">
        <v>0</v>
      </c>
      <c r="D18" s="65" t="s">
        <v>0</v>
      </c>
      <c r="E18" s="65" t="s">
        <v>0</v>
      </c>
      <c r="F18" s="65" t="s">
        <v>0</v>
      </c>
      <c r="G18" s="65" t="s">
        <v>0</v>
      </c>
      <c r="H18" s="9">
        <v>71666</v>
      </c>
      <c r="I18" s="9" t="e">
        <f>#REF!+#REF!+#REF!+#REF!+#REF!+#REF!+#REF!+#REF!</f>
        <v>#REF!</v>
      </c>
      <c r="J18" s="9">
        <v>69293.2</v>
      </c>
      <c r="K18" s="9">
        <v>2372.8000000000002</v>
      </c>
      <c r="L18" s="9"/>
      <c r="M18" s="9">
        <v>16944.939999999999</v>
      </c>
      <c r="N18" s="9" t="e">
        <f>#REF!+#REF!+#REF!+#REF!+#REF!+#REF!+#REF!+#REF!</f>
        <v>#REF!</v>
      </c>
      <c r="O18" s="9">
        <v>16768.099999999999</v>
      </c>
      <c r="P18" s="9">
        <v>176.84</v>
      </c>
      <c r="Q18" s="100"/>
      <c r="R18" s="100"/>
    </row>
    <row r="19" spans="1:18" s="16" customFormat="1" ht="15" hidden="1" customHeight="1">
      <c r="A19" s="17" t="s">
        <v>30</v>
      </c>
      <c r="B19" s="18" t="s">
        <v>34</v>
      </c>
      <c r="C19" s="65" t="s">
        <v>0</v>
      </c>
      <c r="D19" s="65" t="s">
        <v>0</v>
      </c>
      <c r="E19" s="65" t="s">
        <v>0</v>
      </c>
      <c r="F19" s="65" t="s">
        <v>0</v>
      </c>
      <c r="G19" s="65" t="s">
        <v>0</v>
      </c>
      <c r="H19" s="9">
        <v>71190.3</v>
      </c>
      <c r="I19" s="9" t="e">
        <f>#REF!+#REF!+#REF!+#REF!+#REF!+#REF!+#REF!+#REF!</f>
        <v>#REF!</v>
      </c>
      <c r="J19" s="9">
        <v>69257.8</v>
      </c>
      <c r="K19" s="9">
        <v>1932.8</v>
      </c>
      <c r="L19" s="9"/>
      <c r="M19" s="9">
        <v>16910.88</v>
      </c>
      <c r="N19" s="9" t="e">
        <f>#REF!+#REF!+#REF!+#REF!+#REF!+#REF!+#REF!+#REF!</f>
        <v>#REF!</v>
      </c>
      <c r="O19" s="9">
        <v>16768.099999999999</v>
      </c>
      <c r="P19" s="9">
        <v>142.78</v>
      </c>
      <c r="Q19" s="71"/>
      <c r="R19" s="71"/>
    </row>
    <row r="20" spans="1:18" s="19" customFormat="1" ht="15" hidden="1" customHeight="1">
      <c r="A20" s="95" t="s">
        <v>31</v>
      </c>
      <c r="B20" s="37" t="s">
        <v>40</v>
      </c>
      <c r="C20" s="65" t="s">
        <v>0</v>
      </c>
      <c r="D20" s="65" t="s">
        <v>0</v>
      </c>
      <c r="E20" s="65" t="s">
        <v>0</v>
      </c>
      <c r="F20" s="65" t="s">
        <v>0</v>
      </c>
      <c r="G20" s="65" t="s">
        <v>0</v>
      </c>
      <c r="H20" s="22">
        <v>475.7</v>
      </c>
      <c r="I20" s="22" t="e">
        <f>#REF!+#REF!+#REF!+#REF!+#REF!+#REF!+#REF!+#REF!</f>
        <v>#REF!</v>
      </c>
      <c r="J20" s="22">
        <v>35.700000000000003</v>
      </c>
      <c r="K20" s="22">
        <v>440</v>
      </c>
      <c r="L20" s="22"/>
      <c r="M20" s="22">
        <v>34.06</v>
      </c>
      <c r="N20" s="22" t="e">
        <f>#REF!+#REF!+#REF!+#REF!+#REF!+#REF!+#REF!+#REF!</f>
        <v>#REF!</v>
      </c>
      <c r="O20" s="22" t="e">
        <f>#REF!+#REF!+#REF!+#REF!+#REF!+#REF!+#REF!+#REF!</f>
        <v>#REF!</v>
      </c>
      <c r="P20" s="22">
        <v>34.06</v>
      </c>
      <c r="Q20" s="102"/>
      <c r="R20" s="102"/>
    </row>
    <row r="21" spans="1:18" s="10" customFormat="1" ht="25.5" hidden="1">
      <c r="A21" s="94" t="s">
        <v>14</v>
      </c>
      <c r="B21" s="36" t="s">
        <v>56</v>
      </c>
      <c r="C21" s="65" t="s">
        <v>0</v>
      </c>
      <c r="D21" s="65" t="s">
        <v>0</v>
      </c>
      <c r="E21" s="65" t="s">
        <v>0</v>
      </c>
      <c r="F21" s="65" t="s">
        <v>0</v>
      </c>
      <c r="G21" s="65" t="s">
        <v>0</v>
      </c>
      <c r="H21" s="9">
        <v>16663.400000000001</v>
      </c>
      <c r="I21" s="9" t="e">
        <f>#REF!+#REF!+#REF!+#REF!+#REF!+#REF!+#REF!+#REF!</f>
        <v>#REF!</v>
      </c>
      <c r="J21" s="9">
        <v>11282</v>
      </c>
      <c r="K21" s="9">
        <v>5381.4</v>
      </c>
      <c r="L21" s="9"/>
      <c r="M21" s="9">
        <v>4182.8999999999996</v>
      </c>
      <c r="N21" s="9" t="e">
        <f>#REF!+#REF!+#REF!+#REF!+#REF!+#REF!+#REF!+#REF!</f>
        <v>#REF!</v>
      </c>
      <c r="O21" s="9">
        <v>2869.3</v>
      </c>
      <c r="P21" s="9">
        <v>1313.6</v>
      </c>
      <c r="Q21" s="100"/>
      <c r="R21" s="100"/>
    </row>
    <row r="22" spans="1:18" s="10" customFormat="1" ht="25.5" hidden="1">
      <c r="A22" s="94" t="s">
        <v>15</v>
      </c>
      <c r="B22" s="38" t="s">
        <v>35</v>
      </c>
      <c r="C22" s="65" t="s">
        <v>0</v>
      </c>
      <c r="D22" s="65" t="s">
        <v>0</v>
      </c>
      <c r="E22" s="65" t="s">
        <v>0</v>
      </c>
      <c r="F22" s="65" t="s">
        <v>0</v>
      </c>
      <c r="G22" s="65" t="s">
        <v>0</v>
      </c>
      <c r="H22" s="9">
        <v>3115.2</v>
      </c>
      <c r="I22" s="9" t="e">
        <f>#REF!+#REF!+#REF!+#REF!+#REF!+#REF!+#REF!+#REF!</f>
        <v>#REF!</v>
      </c>
      <c r="J22" s="9" t="e">
        <f>#REF!+#REF!+#REF!+#REF!+#REF!+#REF!+#REF!+#REF!</f>
        <v>#REF!</v>
      </c>
      <c r="K22" s="9">
        <v>3115.2</v>
      </c>
      <c r="L22" s="9"/>
      <c r="M22" s="9">
        <v>799.35</v>
      </c>
      <c r="N22" s="9" t="e">
        <f>#REF!+#REF!+#REF!+#REF!+#REF!+#REF!+#REF!+#REF!</f>
        <v>#REF!</v>
      </c>
      <c r="O22" s="9" t="e">
        <f>#REF!+#REF!+#REF!+#REF!+#REF!+#REF!+#REF!+#REF!</f>
        <v>#REF!</v>
      </c>
      <c r="P22" s="9">
        <v>799.35</v>
      </c>
      <c r="Q22" s="100"/>
      <c r="R22" s="100"/>
    </row>
    <row r="23" spans="1:18" s="16" customFormat="1" ht="25.5" hidden="1">
      <c r="A23" s="15" t="s">
        <v>36</v>
      </c>
      <c r="B23" s="39" t="s">
        <v>33</v>
      </c>
      <c r="C23" s="65" t="s">
        <v>0</v>
      </c>
      <c r="D23" s="65" t="s">
        <v>0</v>
      </c>
      <c r="E23" s="65" t="s">
        <v>0</v>
      </c>
      <c r="F23" s="65" t="s">
        <v>0</v>
      </c>
      <c r="G23" s="65" t="s">
        <v>0</v>
      </c>
      <c r="H23" s="9">
        <v>3035.2</v>
      </c>
      <c r="I23" s="9" t="e">
        <f>#REF!+#REF!+#REF!+#REF!+#REF!+#REF!+#REF!+#REF!</f>
        <v>#REF!</v>
      </c>
      <c r="J23" s="9" t="e">
        <f>#REF!+#REF!+#REF!+#REF!+#REF!+#REF!+#REF!+#REF!</f>
        <v>#REF!</v>
      </c>
      <c r="K23" s="9">
        <v>3035.2</v>
      </c>
      <c r="L23" s="9"/>
      <c r="M23" s="9">
        <v>791.85</v>
      </c>
      <c r="N23" s="9" t="e">
        <f>#REF!+#REF!+#REF!+#REF!+#REF!+#REF!+#REF!+#REF!</f>
        <v>#REF!</v>
      </c>
      <c r="O23" s="9" t="e">
        <f>#REF!+#REF!+#REF!+#REF!+#REF!+#REF!+#REF!+#REF!</f>
        <v>#REF!</v>
      </c>
      <c r="P23" s="9">
        <v>791.85</v>
      </c>
      <c r="Q23" s="71"/>
      <c r="R23" s="71"/>
    </row>
    <row r="24" spans="1:18" s="19" customFormat="1" hidden="1">
      <c r="A24" s="95" t="s">
        <v>37</v>
      </c>
      <c r="B24" s="40" t="s">
        <v>40</v>
      </c>
      <c r="C24" s="65" t="s">
        <v>0</v>
      </c>
      <c r="D24" s="65" t="s">
        <v>0</v>
      </c>
      <c r="E24" s="65" t="s">
        <v>0</v>
      </c>
      <c r="F24" s="65" t="s">
        <v>0</v>
      </c>
      <c r="G24" s="65" t="s">
        <v>0</v>
      </c>
      <c r="H24" s="22">
        <v>80</v>
      </c>
      <c r="I24" s="22" t="e">
        <f>#REF!+#REF!+#REF!+#REF!+#REF!+#REF!+#REF!+#REF!</f>
        <v>#REF!</v>
      </c>
      <c r="J24" s="22" t="e">
        <f>#REF!+#REF!+#REF!+#REF!+#REF!+#REF!+#REF!+#REF!</f>
        <v>#REF!</v>
      </c>
      <c r="K24" s="22">
        <v>80</v>
      </c>
      <c r="L24" s="22"/>
      <c r="M24" s="22">
        <v>7.5</v>
      </c>
      <c r="N24" s="22" t="e">
        <f>#REF!+#REF!+#REF!+#REF!+#REF!+#REF!+#REF!+#REF!</f>
        <v>#REF!</v>
      </c>
      <c r="O24" s="22" t="e">
        <f>#REF!+#REF!+#REF!+#REF!+#REF!+#REF!+#REF!+#REF!</f>
        <v>#REF!</v>
      </c>
      <c r="P24" s="22">
        <v>7.5</v>
      </c>
      <c r="Q24" s="102"/>
      <c r="R24" s="102"/>
    </row>
    <row r="25" spans="1:18" s="2" customFormat="1" ht="25.5" hidden="1">
      <c r="A25" s="5" t="s">
        <v>16</v>
      </c>
      <c r="B25" s="41" t="s">
        <v>17</v>
      </c>
      <c r="C25" s="65" t="s">
        <v>0</v>
      </c>
      <c r="D25" s="65" t="s">
        <v>0</v>
      </c>
      <c r="E25" s="65" t="s">
        <v>0</v>
      </c>
      <c r="F25" s="65" t="s">
        <v>0</v>
      </c>
      <c r="G25" s="65" t="s">
        <v>0</v>
      </c>
      <c r="H25" s="6">
        <v>1312.7</v>
      </c>
      <c r="I25" s="6" t="e">
        <f>#REF!+#REF!+#REF!+#REF!+#REF!+#REF!+#REF!+#REF!</f>
        <v>#REF!</v>
      </c>
      <c r="J25" s="6">
        <v>1312.7</v>
      </c>
      <c r="K25" s="6" t="e">
        <f>#REF!+#REF!+#REF!+#REF!+#REF!+#REF!+#REF!+#REF!</f>
        <v>#REF!</v>
      </c>
      <c r="L25" s="6"/>
      <c r="M25" s="6">
        <v>346.2</v>
      </c>
      <c r="N25" s="6" t="e">
        <f>#REF!+#REF!+#REF!+#REF!+#REF!+#REF!+#REF!+#REF!</f>
        <v>#REF!</v>
      </c>
      <c r="O25" s="6">
        <v>346.2</v>
      </c>
      <c r="P25" s="6" t="e">
        <f>#REF!+#REF!+#REF!+#REF!+#REF!+#REF!+#REF!+#REF!</f>
        <v>#REF!</v>
      </c>
      <c r="Q25" s="60"/>
      <c r="R25" s="60"/>
    </row>
    <row r="26" spans="1:18" s="10" customFormat="1" ht="51" hidden="1">
      <c r="A26" s="94" t="s">
        <v>18</v>
      </c>
      <c r="B26" s="38" t="s">
        <v>19</v>
      </c>
      <c r="C26" s="65" t="s">
        <v>0</v>
      </c>
      <c r="D26" s="65" t="s">
        <v>0</v>
      </c>
      <c r="E26" s="65" t="s">
        <v>0</v>
      </c>
      <c r="F26" s="65" t="s">
        <v>0</v>
      </c>
      <c r="G26" s="65" t="s">
        <v>0</v>
      </c>
      <c r="H26" s="9">
        <v>1312.7</v>
      </c>
      <c r="I26" s="9" t="e">
        <f>#REF!+#REF!+#REF!+#REF!+#REF!+#REF!+#REF!+#REF!</f>
        <v>#REF!</v>
      </c>
      <c r="J26" s="9">
        <v>1312.7</v>
      </c>
      <c r="K26" s="9" t="e">
        <f>#REF!+#REF!+#REF!+#REF!+#REF!+#REF!+#REF!+#REF!</f>
        <v>#REF!</v>
      </c>
      <c r="L26" s="9"/>
      <c r="M26" s="9">
        <v>346.2</v>
      </c>
      <c r="N26" s="9" t="e">
        <f>#REF!+#REF!+#REF!+#REF!+#REF!+#REF!+#REF!+#REF!</f>
        <v>#REF!</v>
      </c>
      <c r="O26" s="9">
        <v>346.2</v>
      </c>
      <c r="P26" s="9" t="e">
        <f>#REF!+#REF!+#REF!+#REF!+#REF!+#REF!+#REF!+#REF!</f>
        <v>#REF!</v>
      </c>
      <c r="Q26" s="100"/>
      <c r="R26" s="100"/>
    </row>
    <row r="27" spans="1:18" s="2" customFormat="1" ht="26.25" hidden="1">
      <c r="A27" s="5">
        <v>3</v>
      </c>
      <c r="B27" s="104" t="s">
        <v>20</v>
      </c>
      <c r="C27" s="65" t="s">
        <v>0</v>
      </c>
      <c r="D27" s="65" t="s">
        <v>0</v>
      </c>
      <c r="E27" s="65" t="s">
        <v>0</v>
      </c>
      <c r="F27" s="65" t="s">
        <v>0</v>
      </c>
      <c r="G27" s="65" t="s">
        <v>0</v>
      </c>
      <c r="H27" s="6">
        <v>12092.9</v>
      </c>
      <c r="I27" s="6">
        <v>9436.9</v>
      </c>
      <c r="J27" s="6">
        <v>384.3</v>
      </c>
      <c r="K27" s="6">
        <v>2271.6999999999998</v>
      </c>
      <c r="L27" s="6"/>
      <c r="M27" s="6">
        <v>2659.02</v>
      </c>
      <c r="N27" s="6">
        <v>2237.4</v>
      </c>
      <c r="O27" s="6" t="e">
        <f>#REF!+#REF!+#REF!+#REF!+#REF!+#REF!+#REF!+#REF!</f>
        <v>#REF!</v>
      </c>
      <c r="P27" s="6">
        <v>421.62</v>
      </c>
      <c r="Q27" s="60"/>
      <c r="R27" s="60"/>
    </row>
    <row r="28" spans="1:18" s="10" customFormat="1" ht="25.5" hidden="1">
      <c r="A28" s="94" t="s">
        <v>57</v>
      </c>
      <c r="B28" s="43" t="s">
        <v>21</v>
      </c>
      <c r="C28" s="65" t="s">
        <v>0</v>
      </c>
      <c r="D28" s="65" t="s">
        <v>0</v>
      </c>
      <c r="E28" s="65" t="s">
        <v>0</v>
      </c>
      <c r="F28" s="65" t="s">
        <v>0</v>
      </c>
      <c r="G28" s="65" t="s">
        <v>0</v>
      </c>
      <c r="H28" s="9">
        <v>594.9</v>
      </c>
      <c r="I28" s="9" t="e">
        <f>#REF!+#REF!+#REF!+#REF!+#REF!+#REF!+#REF!+#REF!</f>
        <v>#REF!</v>
      </c>
      <c r="J28" s="9">
        <v>384.3</v>
      </c>
      <c r="K28" s="9">
        <v>210.6</v>
      </c>
      <c r="L28" s="9"/>
      <c r="M28" s="9">
        <v>95.7</v>
      </c>
      <c r="N28" s="9" t="e">
        <f>#REF!+#REF!+#REF!+#REF!+#REF!+#REF!+#REF!+#REF!</f>
        <v>#REF!</v>
      </c>
      <c r="O28" s="9" t="e">
        <f>#REF!+#REF!+#REF!+#REF!+#REF!+#REF!+#REF!+#REF!</f>
        <v>#REF!</v>
      </c>
      <c r="P28" s="9">
        <v>95.7</v>
      </c>
      <c r="Q28" s="100"/>
      <c r="R28" s="100"/>
    </row>
    <row r="29" spans="1:18" s="16" customFormat="1" hidden="1">
      <c r="A29" s="15" t="s">
        <v>58</v>
      </c>
      <c r="B29" s="39" t="s">
        <v>22</v>
      </c>
      <c r="C29" s="65" t="s">
        <v>0</v>
      </c>
      <c r="D29" s="65" t="s">
        <v>0</v>
      </c>
      <c r="E29" s="65" t="s">
        <v>0</v>
      </c>
      <c r="F29" s="65" t="s">
        <v>0</v>
      </c>
      <c r="G29" s="65" t="s">
        <v>0</v>
      </c>
      <c r="H29" s="9">
        <v>188.97</v>
      </c>
      <c r="I29" s="9" t="e">
        <f>#REF!+#REF!+#REF!+#REF!+#REF!+#REF!+#REF!+#REF!</f>
        <v>#REF!</v>
      </c>
      <c r="J29" s="9">
        <v>122</v>
      </c>
      <c r="K29" s="9">
        <v>66.97</v>
      </c>
      <c r="L29" s="9"/>
      <c r="M29" s="9" t="e">
        <f>#REF!+#REF!+#REF!+#REF!+#REF!+#REF!+#REF!+#REF!</f>
        <v>#REF!</v>
      </c>
      <c r="N29" s="9" t="e">
        <f>#REF!+#REF!+#REF!+#REF!+#REF!+#REF!+#REF!+#REF!</f>
        <v>#REF!</v>
      </c>
      <c r="O29" s="9" t="e">
        <f>#REF!+#REF!+#REF!+#REF!+#REF!+#REF!+#REF!+#REF!</f>
        <v>#REF!</v>
      </c>
      <c r="P29" s="9" t="e">
        <f>#REF!+#REF!+#REF!+#REF!+#REF!+#REF!+#REF!+#REF!</f>
        <v>#REF!</v>
      </c>
      <c r="Q29" s="71"/>
      <c r="R29" s="71"/>
    </row>
    <row r="30" spans="1:18" s="16" customFormat="1" hidden="1">
      <c r="A30" s="15" t="s">
        <v>59</v>
      </c>
      <c r="B30" s="39" t="s">
        <v>23</v>
      </c>
      <c r="C30" s="65" t="s">
        <v>0</v>
      </c>
      <c r="D30" s="65" t="s">
        <v>0</v>
      </c>
      <c r="E30" s="65" t="s">
        <v>0</v>
      </c>
      <c r="F30" s="65" t="s">
        <v>0</v>
      </c>
      <c r="G30" s="65" t="s">
        <v>0</v>
      </c>
      <c r="H30" s="9">
        <v>405.93</v>
      </c>
      <c r="I30" s="9" t="e">
        <f>#REF!+#REF!+#REF!+#REF!+#REF!+#REF!+#REF!+#REF!</f>
        <v>#REF!</v>
      </c>
      <c r="J30" s="9">
        <v>262.3</v>
      </c>
      <c r="K30" s="9">
        <v>143.63</v>
      </c>
      <c r="L30" s="9"/>
      <c r="M30" s="9">
        <v>95.7</v>
      </c>
      <c r="N30" s="9" t="e">
        <f>#REF!+#REF!+#REF!+#REF!+#REF!+#REF!+#REF!+#REF!</f>
        <v>#REF!</v>
      </c>
      <c r="O30" s="9" t="e">
        <f>#REF!+#REF!+#REF!+#REF!+#REF!+#REF!+#REF!+#REF!</f>
        <v>#REF!</v>
      </c>
      <c r="P30" s="9">
        <v>95.7</v>
      </c>
      <c r="Q30" s="71"/>
      <c r="R30" s="71"/>
    </row>
    <row r="31" spans="1:18" s="10" customFormat="1" hidden="1">
      <c r="A31" s="94" t="s">
        <v>60</v>
      </c>
      <c r="B31" s="38" t="s">
        <v>38</v>
      </c>
      <c r="C31" s="65" t="s">
        <v>0</v>
      </c>
      <c r="D31" s="65" t="s">
        <v>0</v>
      </c>
      <c r="E31" s="65" t="s">
        <v>0</v>
      </c>
      <c r="F31" s="65" t="s">
        <v>0</v>
      </c>
      <c r="G31" s="65" t="s">
        <v>0</v>
      </c>
      <c r="H31" s="9">
        <v>1481.7</v>
      </c>
      <c r="I31" s="9" t="e">
        <f>#REF!+#REF!+#REF!+#REF!+#REF!+#REF!+#REF!+#REF!</f>
        <v>#REF!</v>
      </c>
      <c r="J31" s="9" t="e">
        <f>#REF!+#REF!+#REF!+#REF!+#REF!+#REF!+#REF!+#REF!</f>
        <v>#REF!</v>
      </c>
      <c r="K31" s="9">
        <v>1481.7</v>
      </c>
      <c r="L31" s="9"/>
      <c r="M31" s="9">
        <v>235.92</v>
      </c>
      <c r="N31" s="9" t="e">
        <f>#REF!+#REF!+#REF!+#REF!+#REF!+#REF!+#REF!+#REF!</f>
        <v>#REF!</v>
      </c>
      <c r="O31" s="9" t="e">
        <f>#REF!+#REF!+#REF!+#REF!+#REF!+#REF!+#REF!+#REF!</f>
        <v>#REF!</v>
      </c>
      <c r="P31" s="9">
        <v>235.92</v>
      </c>
      <c r="Q31" s="100"/>
      <c r="R31" s="100"/>
    </row>
    <row r="32" spans="1:18" s="10" customFormat="1" ht="25.5" hidden="1">
      <c r="A32" s="94" t="s">
        <v>61</v>
      </c>
      <c r="B32" s="38" t="s">
        <v>39</v>
      </c>
      <c r="C32" s="65" t="s">
        <v>0</v>
      </c>
      <c r="D32" s="65" t="s">
        <v>0</v>
      </c>
      <c r="E32" s="65" t="s">
        <v>0</v>
      </c>
      <c r="F32" s="65" t="s">
        <v>0</v>
      </c>
      <c r="G32" s="65" t="s">
        <v>0</v>
      </c>
      <c r="H32" s="9">
        <v>579.4</v>
      </c>
      <c r="I32" s="9" t="e">
        <f>#REF!+#REF!+#REF!+#REF!+#REF!+#REF!+#REF!+#REF!</f>
        <v>#REF!</v>
      </c>
      <c r="J32" s="9" t="e">
        <f>#REF!+#REF!+#REF!+#REF!+#REF!+#REF!+#REF!+#REF!</f>
        <v>#REF!</v>
      </c>
      <c r="K32" s="9">
        <v>579.4</v>
      </c>
      <c r="L32" s="9"/>
      <c r="M32" s="9">
        <v>90</v>
      </c>
      <c r="N32" s="9" t="e">
        <f>#REF!+#REF!+#REF!+#REF!+#REF!+#REF!+#REF!+#REF!</f>
        <v>#REF!</v>
      </c>
      <c r="O32" s="9" t="e">
        <f>#REF!+#REF!+#REF!+#REF!+#REF!+#REF!+#REF!+#REF!</f>
        <v>#REF!</v>
      </c>
      <c r="P32" s="9">
        <v>90</v>
      </c>
      <c r="Q32" s="100"/>
      <c r="R32" s="100"/>
    </row>
    <row r="33" spans="1:19" s="10" customFormat="1" ht="25.5" hidden="1">
      <c r="A33" s="94" t="s">
        <v>62</v>
      </c>
      <c r="B33" s="38" t="s">
        <v>48</v>
      </c>
      <c r="C33" s="65" t="s">
        <v>0</v>
      </c>
      <c r="D33" s="65" t="s">
        <v>0</v>
      </c>
      <c r="E33" s="65" t="s">
        <v>0</v>
      </c>
      <c r="F33" s="65" t="s">
        <v>0</v>
      </c>
      <c r="G33" s="65" t="s">
        <v>0</v>
      </c>
      <c r="H33" s="9">
        <v>9436.9</v>
      </c>
      <c r="I33" s="9">
        <v>9436.9</v>
      </c>
      <c r="J33" s="9" t="e">
        <f>#REF!+#REF!+#REF!+#REF!+#REF!+#REF!+#REF!+#REF!</f>
        <v>#REF!</v>
      </c>
      <c r="K33" s="9" t="e">
        <f>#REF!+#REF!+#REF!+#REF!+#REF!+#REF!+#REF!+#REF!</f>
        <v>#REF!</v>
      </c>
      <c r="L33" s="9"/>
      <c r="M33" s="9">
        <v>2237.4</v>
      </c>
      <c r="N33" s="9">
        <v>2237.4</v>
      </c>
      <c r="O33" s="9" t="e">
        <f>#REF!+#REF!+#REF!+#REF!+#REF!+#REF!+#REF!+#REF!</f>
        <v>#REF!</v>
      </c>
      <c r="P33" s="9" t="e">
        <f>#REF!+#REF!+#REF!+#REF!+#REF!+#REF!+#REF!+#REF!</f>
        <v>#REF!</v>
      </c>
      <c r="Q33" s="100"/>
      <c r="R33" s="100"/>
    </row>
    <row r="34" spans="1:19" s="2" customFormat="1" ht="15" hidden="1">
      <c r="A34" s="5">
        <v>4</v>
      </c>
      <c r="B34" s="41" t="s">
        <v>24</v>
      </c>
      <c r="C34" s="65" t="s">
        <v>0</v>
      </c>
      <c r="D34" s="65" t="s">
        <v>0</v>
      </c>
      <c r="E34" s="65" t="s">
        <v>0</v>
      </c>
      <c r="F34" s="65" t="s">
        <v>0</v>
      </c>
      <c r="G34" s="65" t="s">
        <v>0</v>
      </c>
      <c r="H34" s="6">
        <v>863.3</v>
      </c>
      <c r="I34" s="6" t="e">
        <f>#REF!+#REF!+#REF!+#REF!+#REF!+#REF!+#REF!+#REF!</f>
        <v>#REF!</v>
      </c>
      <c r="J34" s="6" t="e">
        <f>#REF!+#REF!+#REF!+#REF!+#REF!+#REF!+#REF!+#REF!</f>
        <v>#REF!</v>
      </c>
      <c r="K34" s="6">
        <v>863.3</v>
      </c>
      <c r="L34" s="6"/>
      <c r="M34" s="6">
        <v>117.06</v>
      </c>
      <c r="N34" s="6" t="e">
        <f>#REF!+#REF!+#REF!+#REF!+#REF!+#REF!+#REF!+#REF!</f>
        <v>#REF!</v>
      </c>
      <c r="O34" s="6" t="e">
        <f>#REF!+#REF!+#REF!+#REF!+#REF!+#REF!+#REF!+#REF!</f>
        <v>#REF!</v>
      </c>
      <c r="P34" s="6">
        <v>117.06</v>
      </c>
      <c r="Q34" s="60"/>
      <c r="R34" s="60"/>
    </row>
    <row r="35" spans="1:19" s="10" customFormat="1" ht="25.5" hidden="1">
      <c r="A35" s="94">
        <v>4.4000000000000004</v>
      </c>
      <c r="B35" s="36" t="s">
        <v>42</v>
      </c>
      <c r="C35" s="65" t="s">
        <v>0</v>
      </c>
      <c r="D35" s="65" t="s">
        <v>0</v>
      </c>
      <c r="E35" s="65" t="s">
        <v>0</v>
      </c>
      <c r="F35" s="65" t="s">
        <v>0</v>
      </c>
      <c r="G35" s="65" t="s">
        <v>0</v>
      </c>
      <c r="H35" s="9">
        <v>863.3</v>
      </c>
      <c r="I35" s="9" t="e">
        <f>#REF!+#REF!+#REF!+#REF!+#REF!+#REF!+#REF!+#REF!</f>
        <v>#REF!</v>
      </c>
      <c r="J35" s="9" t="e">
        <f>#REF!+#REF!+#REF!+#REF!+#REF!+#REF!+#REF!+#REF!</f>
        <v>#REF!</v>
      </c>
      <c r="K35" s="9">
        <v>863.3</v>
      </c>
      <c r="L35" s="9"/>
      <c r="M35" s="9">
        <v>117.06</v>
      </c>
      <c r="N35" s="9" t="e">
        <f>#REF!+#REF!+#REF!+#REF!+#REF!+#REF!+#REF!+#REF!</f>
        <v>#REF!</v>
      </c>
      <c r="O35" s="9" t="e">
        <f>#REF!+#REF!+#REF!+#REF!+#REF!+#REF!+#REF!+#REF!</f>
        <v>#REF!</v>
      </c>
      <c r="P35" s="9">
        <v>117.06</v>
      </c>
      <c r="Q35" s="100"/>
      <c r="R35" s="100"/>
    </row>
    <row r="36" spans="1:19" s="16" customFormat="1" hidden="1">
      <c r="A36" s="17" t="s">
        <v>63</v>
      </c>
      <c r="B36" s="18" t="s">
        <v>41</v>
      </c>
      <c r="C36" s="65" t="s">
        <v>0</v>
      </c>
      <c r="D36" s="65" t="s">
        <v>0</v>
      </c>
      <c r="E36" s="65" t="s">
        <v>0</v>
      </c>
      <c r="F36" s="65" t="s">
        <v>0</v>
      </c>
      <c r="G36" s="65" t="s">
        <v>0</v>
      </c>
      <c r="H36" s="9">
        <v>863.3</v>
      </c>
      <c r="I36" s="9" t="e">
        <f>#REF!+#REF!+#REF!+#REF!+#REF!+#REF!+#REF!+#REF!</f>
        <v>#REF!</v>
      </c>
      <c r="J36" s="9" t="e">
        <f>#REF!+#REF!+#REF!+#REF!+#REF!+#REF!+#REF!+#REF!</f>
        <v>#REF!</v>
      </c>
      <c r="K36" s="9">
        <v>863.3</v>
      </c>
      <c r="L36" s="9"/>
      <c r="M36" s="9">
        <v>117.06</v>
      </c>
      <c r="N36" s="9" t="e">
        <f>#REF!+#REF!+#REF!+#REF!+#REF!+#REF!+#REF!+#REF!</f>
        <v>#REF!</v>
      </c>
      <c r="O36" s="9" t="e">
        <f>#REF!+#REF!+#REF!+#REF!+#REF!+#REF!+#REF!+#REF!</f>
        <v>#REF!</v>
      </c>
      <c r="P36" s="9">
        <v>117.06</v>
      </c>
      <c r="Q36" s="71"/>
      <c r="R36" s="71"/>
    </row>
    <row r="37" spans="1:19" s="19" customFormat="1" ht="13.5" hidden="1" customHeight="1">
      <c r="A37" s="95" t="s">
        <v>64</v>
      </c>
      <c r="B37" s="37" t="s">
        <v>40</v>
      </c>
      <c r="C37" s="65" t="s">
        <v>0</v>
      </c>
      <c r="D37" s="65" t="s">
        <v>0</v>
      </c>
      <c r="E37" s="65" t="s">
        <v>0</v>
      </c>
      <c r="F37" s="65" t="s">
        <v>0</v>
      </c>
      <c r="G37" s="65" t="s">
        <v>0</v>
      </c>
      <c r="H37" s="22" t="e">
        <f>#REF!+#REF!+#REF!+#REF!+#REF!+#REF!+#REF!+#REF!</f>
        <v>#REF!</v>
      </c>
      <c r="I37" s="22" t="e">
        <f>#REF!+#REF!+#REF!+#REF!+#REF!+#REF!+#REF!+#REF!</f>
        <v>#REF!</v>
      </c>
      <c r="J37" s="22" t="e">
        <f>#REF!+#REF!+#REF!+#REF!+#REF!+#REF!+#REF!+#REF!</f>
        <v>#REF!</v>
      </c>
      <c r="K37" s="22" t="e">
        <f>#REF!+#REF!+#REF!+#REF!+#REF!+#REF!+#REF!+#REF!</f>
        <v>#REF!</v>
      </c>
      <c r="L37" s="22"/>
      <c r="M37" s="22" t="e">
        <f>#REF!+#REF!+#REF!+#REF!+#REF!+#REF!+#REF!+#REF!</f>
        <v>#REF!</v>
      </c>
      <c r="N37" s="22" t="e">
        <f>#REF!+#REF!+#REF!+#REF!+#REF!+#REF!+#REF!+#REF!</f>
        <v>#REF!</v>
      </c>
      <c r="O37" s="22" t="e">
        <f>#REF!+#REF!+#REF!+#REF!+#REF!+#REF!+#REF!+#REF!</f>
        <v>#REF!</v>
      </c>
      <c r="P37" s="22" t="e">
        <f>#REF!+#REF!+#REF!+#REF!+#REF!+#REF!+#REF!+#REF!</f>
        <v>#REF!</v>
      </c>
      <c r="Q37" s="102"/>
      <c r="R37" s="102"/>
    </row>
    <row r="38" spans="1:19" s="19" customFormat="1" ht="19.5" hidden="1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02"/>
      <c r="R38" s="102"/>
    </row>
    <row r="39" spans="1:19" s="2" customFormat="1" ht="30" hidden="1" customHeight="1">
      <c r="A39" s="60"/>
      <c r="B39" s="180" t="s">
        <v>77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60"/>
      <c r="R39" s="60"/>
    </row>
    <row r="40" spans="1:19" s="2" customFormat="1" ht="51" hidden="1">
      <c r="A40" s="5">
        <v>1</v>
      </c>
      <c r="B40" s="42" t="s">
        <v>77</v>
      </c>
      <c r="C40" s="42"/>
      <c r="D40" s="42"/>
      <c r="E40" s="42"/>
      <c r="F40" s="42"/>
      <c r="G40" s="42"/>
      <c r="H40" s="7">
        <v>294</v>
      </c>
      <c r="I40" s="7" t="e">
        <f>#REF!</f>
        <v>#REF!</v>
      </c>
      <c r="J40" s="7" t="e">
        <f>#REF!</f>
        <v>#REF!</v>
      </c>
      <c r="K40" s="7">
        <v>294</v>
      </c>
      <c r="L40" s="7"/>
      <c r="M40" s="7">
        <v>78.92</v>
      </c>
      <c r="N40" s="7" t="e">
        <f>#REF!</f>
        <v>#REF!</v>
      </c>
      <c r="O40" s="7" t="e">
        <f>#REF!</f>
        <v>#REF!</v>
      </c>
      <c r="P40" s="7">
        <v>78.92</v>
      </c>
      <c r="Q40" s="60"/>
      <c r="R40" s="60"/>
    </row>
    <row r="41" spans="1:19" s="11" customFormat="1" ht="15" hidden="1">
      <c r="A41" s="26" t="s">
        <v>10</v>
      </c>
      <c r="B41" s="44" t="s">
        <v>46</v>
      </c>
      <c r="C41" s="65" t="s">
        <v>0</v>
      </c>
      <c r="D41" s="65" t="s">
        <v>0</v>
      </c>
      <c r="E41" s="65" t="s">
        <v>0</v>
      </c>
      <c r="F41" s="65" t="s">
        <v>0</v>
      </c>
      <c r="G41" s="65" t="s">
        <v>0</v>
      </c>
      <c r="H41" s="8">
        <v>234</v>
      </c>
      <c r="I41" s="8" t="e">
        <f>#REF!</f>
        <v>#REF!</v>
      </c>
      <c r="J41" s="8" t="e">
        <f>#REF!</f>
        <v>#REF!</v>
      </c>
      <c r="K41" s="8">
        <v>234</v>
      </c>
      <c r="L41" s="8"/>
      <c r="M41" s="8">
        <v>46.57</v>
      </c>
      <c r="N41" s="8" t="e">
        <f>#REF!</f>
        <v>#REF!</v>
      </c>
      <c r="O41" s="8" t="e">
        <f>#REF!</f>
        <v>#REF!</v>
      </c>
      <c r="P41" s="8">
        <v>46.57</v>
      </c>
      <c r="Q41" s="68"/>
      <c r="R41" s="68"/>
    </row>
    <row r="42" spans="1:19" s="25" customFormat="1" ht="15" hidden="1">
      <c r="A42" s="95" t="s">
        <v>11</v>
      </c>
      <c r="B42" s="37" t="s">
        <v>40</v>
      </c>
      <c r="C42" s="65" t="s">
        <v>0</v>
      </c>
      <c r="D42" s="65" t="s">
        <v>0</v>
      </c>
      <c r="E42" s="65" t="s">
        <v>0</v>
      </c>
      <c r="F42" s="65" t="s">
        <v>0</v>
      </c>
      <c r="G42" s="65" t="s">
        <v>0</v>
      </c>
      <c r="H42" s="23">
        <v>60</v>
      </c>
      <c r="I42" s="23" t="e">
        <f>#REF!</f>
        <v>#REF!</v>
      </c>
      <c r="J42" s="23" t="e">
        <f>#REF!</f>
        <v>#REF!</v>
      </c>
      <c r="K42" s="23">
        <v>60</v>
      </c>
      <c r="L42" s="23"/>
      <c r="M42" s="23">
        <v>32.35</v>
      </c>
      <c r="N42" s="23" t="e">
        <f>#REF!</f>
        <v>#REF!</v>
      </c>
      <c r="O42" s="23" t="e">
        <f>#REF!</f>
        <v>#REF!</v>
      </c>
      <c r="P42" s="23">
        <v>32.35</v>
      </c>
      <c r="Q42" s="69"/>
      <c r="R42" s="69"/>
    </row>
    <row r="43" spans="1:19" s="33" customFormat="1" ht="15" hidden="1">
      <c r="A43" s="26" t="s">
        <v>66</v>
      </c>
      <c r="B43" s="44" t="s">
        <v>47</v>
      </c>
      <c r="C43" s="65" t="s">
        <v>0</v>
      </c>
      <c r="D43" s="65" t="s">
        <v>0</v>
      </c>
      <c r="E43" s="65" t="s">
        <v>0</v>
      </c>
      <c r="F43" s="65" t="s">
        <v>0</v>
      </c>
      <c r="G43" s="65" t="s">
        <v>0</v>
      </c>
      <c r="H43" s="8" t="e">
        <f>#REF!</f>
        <v>#REF!</v>
      </c>
      <c r="I43" s="8" t="e">
        <f>#REF!</f>
        <v>#REF!</v>
      </c>
      <c r="J43" s="8" t="e">
        <f>#REF!</f>
        <v>#REF!</v>
      </c>
      <c r="K43" s="8" t="e">
        <f>#REF!</f>
        <v>#REF!</v>
      </c>
      <c r="L43" s="8"/>
      <c r="M43" s="8" t="e">
        <f>#REF!</f>
        <v>#REF!</v>
      </c>
      <c r="N43" s="8" t="e">
        <f>#REF!</f>
        <v>#REF!</v>
      </c>
      <c r="O43" s="8" t="e">
        <f>#REF!</f>
        <v>#REF!</v>
      </c>
      <c r="P43" s="8" t="e">
        <f>#REF!</f>
        <v>#REF!</v>
      </c>
      <c r="Q43" s="70"/>
      <c r="R43" s="70"/>
    </row>
    <row r="44" spans="1:19" s="25" customFormat="1" ht="15" hidden="1">
      <c r="A44" s="95" t="s">
        <v>67</v>
      </c>
      <c r="B44" s="37" t="s">
        <v>40</v>
      </c>
      <c r="C44" s="65" t="s">
        <v>0</v>
      </c>
      <c r="D44" s="65" t="s">
        <v>0</v>
      </c>
      <c r="E44" s="65" t="s">
        <v>0</v>
      </c>
      <c r="F44" s="65" t="s">
        <v>0</v>
      </c>
      <c r="G44" s="65" t="s">
        <v>0</v>
      </c>
      <c r="H44" s="23" t="e">
        <f>#REF!</f>
        <v>#REF!</v>
      </c>
      <c r="I44" s="23" t="e">
        <f>#REF!</f>
        <v>#REF!</v>
      </c>
      <c r="J44" s="23" t="e">
        <f>#REF!</f>
        <v>#REF!</v>
      </c>
      <c r="K44" s="23" t="e">
        <f>#REF!</f>
        <v>#REF!</v>
      </c>
      <c r="L44" s="23"/>
      <c r="M44" s="23" t="e">
        <f>#REF!</f>
        <v>#REF!</v>
      </c>
      <c r="N44" s="23" t="e">
        <f>#REF!</f>
        <v>#REF!</v>
      </c>
      <c r="O44" s="23" t="e">
        <f>#REF!</f>
        <v>#REF!</v>
      </c>
      <c r="P44" s="23" t="e">
        <f>#REF!</f>
        <v>#REF!</v>
      </c>
      <c r="Q44" s="69"/>
      <c r="R44" s="69"/>
    </row>
    <row r="45" spans="1:19" s="25" customFormat="1" ht="15" hidden="1">
      <c r="A45" s="95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69"/>
      <c r="R45" s="69"/>
    </row>
    <row r="46" spans="1:19" s="25" customFormat="1" ht="33" customHeight="1">
      <c r="A46" s="95"/>
      <c r="B46" s="180" t="s">
        <v>78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</row>
    <row r="47" spans="1:19" s="35" customFormat="1" ht="95.25" customHeight="1">
      <c r="A47" s="56"/>
      <c r="B47" s="157" t="s">
        <v>140</v>
      </c>
      <c r="C47" s="7">
        <f>SUM(D47:G47)</f>
        <v>194</v>
      </c>
      <c r="D47" s="7"/>
      <c r="E47" s="7"/>
      <c r="F47" s="7">
        <v>194</v>
      </c>
      <c r="G47" s="7">
        <v>0</v>
      </c>
      <c r="H47" s="7">
        <f>SUM(I47:L47)</f>
        <v>26</v>
      </c>
      <c r="I47" s="7">
        <v>0</v>
      </c>
      <c r="J47" s="7">
        <v>0</v>
      </c>
      <c r="K47" s="7">
        <v>26</v>
      </c>
      <c r="L47" s="7">
        <v>0</v>
      </c>
      <c r="M47" s="7">
        <f>SUM(N47:Q47)</f>
        <v>1.8</v>
      </c>
      <c r="N47" s="7">
        <v>0</v>
      </c>
      <c r="O47" s="7">
        <v>0</v>
      </c>
      <c r="P47" s="7">
        <v>1.8</v>
      </c>
      <c r="Q47" s="7">
        <v>0</v>
      </c>
      <c r="R47" s="107" t="s">
        <v>160</v>
      </c>
      <c r="S47" s="139"/>
    </row>
    <row r="48" spans="1:19" s="25" customFormat="1" ht="15" hidden="1">
      <c r="A48" s="103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</row>
    <row r="49" spans="1:16" s="25" customFormat="1" ht="36.75" hidden="1" customHeight="1">
      <c r="A49" s="64"/>
      <c r="B49" s="180" t="s">
        <v>79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s="35" customFormat="1" ht="25.5" hidden="1">
      <c r="A50" s="56"/>
      <c r="B50" s="42" t="s">
        <v>80</v>
      </c>
      <c r="C50" s="42"/>
      <c r="D50" s="42"/>
      <c r="E50" s="42"/>
      <c r="F50" s="42"/>
      <c r="G50" s="42"/>
      <c r="H50" s="7" t="e">
        <f>#REF!</f>
        <v>#REF!</v>
      </c>
      <c r="I50" s="7" t="e">
        <f>#REF!</f>
        <v>#REF!</v>
      </c>
      <c r="J50" s="7" t="e">
        <f>#REF!</f>
        <v>#REF!</v>
      </c>
      <c r="K50" s="7" t="e">
        <f>#REF!</f>
        <v>#REF!</v>
      </c>
      <c r="L50" s="7"/>
      <c r="M50" s="7" t="e">
        <f>#REF!</f>
        <v>#REF!</v>
      </c>
      <c r="N50" s="7" t="e">
        <f>#REF!</f>
        <v>#REF!</v>
      </c>
      <c r="O50" s="7" t="e">
        <f>#REF!</f>
        <v>#REF!</v>
      </c>
      <c r="P50" s="7" t="e">
        <f>#REF!</f>
        <v>#REF!</v>
      </c>
    </row>
    <row r="51" spans="1:16" s="25" customFormat="1" ht="15" hidden="1">
      <c r="A51" s="64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</row>
    <row r="52" spans="1:16" s="25" customFormat="1" ht="36.75" hidden="1" customHeight="1">
      <c r="A52" s="64"/>
      <c r="B52" s="180" t="s">
        <v>81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s="25" customFormat="1" ht="25.5" hidden="1">
      <c r="A53" s="64"/>
      <c r="B53" s="42" t="s">
        <v>82</v>
      </c>
      <c r="C53" s="42"/>
      <c r="D53" s="42"/>
      <c r="E53" s="42"/>
      <c r="F53" s="42"/>
      <c r="G53" s="42"/>
      <c r="H53" s="7" t="e">
        <f>#REF!+#REF!+#REF!+#REF!+#REF!+#REF!+#REF!+#REF!</f>
        <v>#REF!</v>
      </c>
      <c r="I53" s="7" t="e">
        <f>#REF!+#REF!+#REF!+#REF!+#REF!+#REF!+#REF!+#REF!</f>
        <v>#REF!</v>
      </c>
      <c r="J53" s="7" t="e">
        <f>#REF!+#REF!+#REF!+#REF!+#REF!+#REF!+#REF!+#REF!</f>
        <v>#REF!</v>
      </c>
      <c r="K53" s="7" t="e">
        <f>#REF!+#REF!+#REF!+#REF!+#REF!+#REF!+#REF!+#REF!</f>
        <v>#REF!</v>
      </c>
      <c r="L53" s="7"/>
      <c r="M53" s="7" t="e">
        <f>#REF!+#REF!+#REF!+#REF!+#REF!+#REF!+#REF!+#REF!</f>
        <v>#REF!</v>
      </c>
      <c r="N53" s="7" t="e">
        <f>#REF!+#REF!+#REF!+#REF!+#REF!+#REF!+#REF!+#REF!</f>
        <v>#REF!</v>
      </c>
      <c r="O53" s="7" t="e">
        <f>#REF!+#REF!+#REF!+#REF!+#REF!+#REF!+#REF!+#REF!</f>
        <v>#REF!</v>
      </c>
      <c r="P53" s="7" t="e">
        <f>#REF!+#REF!+#REF!+#REF!+#REF!+#REF!+#REF!+#REF!</f>
        <v>#REF!</v>
      </c>
    </row>
    <row r="54" spans="1:16" s="25" customFormat="1" ht="15" hidden="1">
      <c r="A54" s="64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2" customFormat="1" ht="30" hidden="1" customHeight="1">
      <c r="A55" s="64"/>
      <c r="B55" s="180" t="s">
        <v>83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s="2" customFormat="1" ht="24" hidden="1" customHeight="1">
      <c r="A56" s="64"/>
      <c r="B56" s="34" t="s">
        <v>68</v>
      </c>
      <c r="C56" s="34"/>
      <c r="D56" s="34"/>
      <c r="E56" s="34"/>
      <c r="F56" s="34"/>
      <c r="G56" s="34"/>
      <c r="H56" s="7" t="e">
        <f>#REF!+#REF!+#REF!+#REF!+#REF!+#REF!+#REF!+#REF!</f>
        <v>#REF!</v>
      </c>
      <c r="I56" s="7" t="e">
        <f>#REF!+#REF!+#REF!+#REF!+#REF!+#REF!+#REF!+#REF!</f>
        <v>#REF!</v>
      </c>
      <c r="J56" s="7" t="e">
        <f>#REF!+#REF!+#REF!+#REF!+#REF!+#REF!+#REF!+#REF!</f>
        <v>#REF!</v>
      </c>
      <c r="K56" s="7" t="e">
        <f>#REF!+#REF!+#REF!+#REF!+#REF!+#REF!+#REF!+#REF!</f>
        <v>#REF!</v>
      </c>
      <c r="L56" s="7"/>
      <c r="M56" s="7" t="e">
        <f>#REF!+#REF!+#REF!+#REF!+#REF!+#REF!+#REF!+#REF!</f>
        <v>#REF!</v>
      </c>
      <c r="N56" s="7" t="e">
        <f>#REF!+#REF!+#REF!+#REF!+#REF!+#REF!+#REF!+#REF!</f>
        <v>#REF!</v>
      </c>
      <c r="O56" s="7" t="e">
        <f>#REF!+#REF!+#REF!+#REF!+#REF!+#REF!+#REF!+#REF!</f>
        <v>#REF!</v>
      </c>
      <c r="P56" s="7" t="e">
        <f>#REF!+#REF!+#REF!+#REF!+#REF!+#REF!+#REF!+#REF!</f>
        <v>#REF!</v>
      </c>
    </row>
    <row r="57" spans="1:16" s="2" customFormat="1" ht="30" hidden="1" customHeight="1">
      <c r="A57" s="64"/>
      <c r="B57" s="61" t="s">
        <v>51</v>
      </c>
      <c r="C57" s="65" t="s">
        <v>0</v>
      </c>
      <c r="D57" s="65" t="s">
        <v>0</v>
      </c>
      <c r="E57" s="65" t="s">
        <v>0</v>
      </c>
      <c r="F57" s="65" t="s">
        <v>0</v>
      </c>
      <c r="G57" s="65" t="s">
        <v>0</v>
      </c>
      <c r="H57" s="7" t="e">
        <f>#REF!+#REF!+#REF!+#REF!+#REF!+#REF!+#REF!+#REF!</f>
        <v>#REF!</v>
      </c>
      <c r="I57" s="7" t="e">
        <f>#REF!+#REF!+#REF!+#REF!+#REF!+#REF!+#REF!+#REF!</f>
        <v>#REF!</v>
      </c>
      <c r="J57" s="7" t="e">
        <f>#REF!+#REF!+#REF!+#REF!+#REF!+#REF!+#REF!+#REF!</f>
        <v>#REF!</v>
      </c>
      <c r="K57" s="7" t="e">
        <f>#REF!+#REF!+#REF!+#REF!+#REF!+#REF!+#REF!+#REF!</f>
        <v>#REF!</v>
      </c>
      <c r="L57" s="7"/>
      <c r="M57" s="7" t="e">
        <f>#REF!+#REF!+#REF!+#REF!+#REF!+#REF!+#REF!+#REF!</f>
        <v>#REF!</v>
      </c>
      <c r="N57" s="7" t="e">
        <f>#REF!+#REF!+#REF!+#REF!+#REF!+#REF!+#REF!+#REF!</f>
        <v>#REF!</v>
      </c>
      <c r="O57" s="7" t="e">
        <f>#REF!+#REF!+#REF!+#REF!+#REF!+#REF!+#REF!+#REF!</f>
        <v>#REF!</v>
      </c>
      <c r="P57" s="7" t="e">
        <f>#REF!+#REF!+#REF!+#REF!+#REF!+#REF!+#REF!+#REF!</f>
        <v>#REF!</v>
      </c>
    </row>
    <row r="58" spans="1:16" s="2" customFormat="1" ht="15" hidden="1">
      <c r="A58" s="5"/>
      <c r="B58" s="50" t="s">
        <v>49</v>
      </c>
      <c r="C58" s="65" t="s">
        <v>0</v>
      </c>
      <c r="D58" s="65" t="s">
        <v>0</v>
      </c>
      <c r="E58" s="65" t="s">
        <v>0</v>
      </c>
      <c r="F58" s="65" t="s">
        <v>0</v>
      </c>
      <c r="G58" s="65" t="s">
        <v>0</v>
      </c>
      <c r="H58" s="7" t="e">
        <f>#REF!+#REF!+#REF!+#REF!+#REF!+#REF!+#REF!+#REF!</f>
        <v>#REF!</v>
      </c>
      <c r="I58" s="7" t="e">
        <f>#REF!+#REF!+#REF!+#REF!+#REF!+#REF!+#REF!+#REF!</f>
        <v>#REF!</v>
      </c>
      <c r="J58" s="7" t="e">
        <f>#REF!+#REF!+#REF!+#REF!+#REF!+#REF!+#REF!+#REF!</f>
        <v>#REF!</v>
      </c>
      <c r="K58" s="7" t="e">
        <f>#REF!+#REF!+#REF!+#REF!+#REF!+#REF!+#REF!+#REF!</f>
        <v>#REF!</v>
      </c>
      <c r="L58" s="7"/>
      <c r="M58" s="7" t="e">
        <f>#REF!+#REF!+#REF!+#REF!+#REF!+#REF!+#REF!+#REF!</f>
        <v>#REF!</v>
      </c>
      <c r="N58" s="7" t="e">
        <f>#REF!+#REF!+#REF!+#REF!+#REF!+#REF!+#REF!+#REF!</f>
        <v>#REF!</v>
      </c>
      <c r="O58" s="7" t="e">
        <f>#REF!+#REF!+#REF!+#REF!+#REF!+#REF!+#REF!+#REF!</f>
        <v>#REF!</v>
      </c>
      <c r="P58" s="7" t="e">
        <f>#REF!+#REF!+#REF!+#REF!+#REF!+#REF!+#REF!+#REF!</f>
        <v>#REF!</v>
      </c>
    </row>
    <row r="59" spans="1:16" s="11" customFormat="1" ht="15" hidden="1">
      <c r="A59" s="63">
        <v>1</v>
      </c>
      <c r="B59" s="36" t="s">
        <v>27</v>
      </c>
      <c r="C59" s="65" t="s">
        <v>0</v>
      </c>
      <c r="D59" s="65" t="s">
        <v>0</v>
      </c>
      <c r="E59" s="65" t="s">
        <v>0</v>
      </c>
      <c r="F59" s="65" t="s">
        <v>0</v>
      </c>
      <c r="G59" s="65" t="s">
        <v>0</v>
      </c>
      <c r="H59" s="8" t="e">
        <f>#REF!+#REF!+#REF!+#REF!+#REF!+#REF!+#REF!+#REF!</f>
        <v>#REF!</v>
      </c>
      <c r="I59" s="8" t="e">
        <f>#REF!+#REF!+#REF!+#REF!+#REF!+#REF!+#REF!+#REF!</f>
        <v>#REF!</v>
      </c>
      <c r="J59" s="8" t="e">
        <f>#REF!+#REF!+#REF!+#REF!+#REF!+#REF!+#REF!+#REF!</f>
        <v>#REF!</v>
      </c>
      <c r="K59" s="8" t="e">
        <f>#REF!+#REF!+#REF!+#REF!+#REF!+#REF!+#REF!+#REF!</f>
        <v>#REF!</v>
      </c>
      <c r="L59" s="8"/>
      <c r="M59" s="8" t="e">
        <f>#REF!+#REF!+#REF!+#REF!+#REF!+#REF!+#REF!+#REF!</f>
        <v>#REF!</v>
      </c>
      <c r="N59" s="8" t="e">
        <f>#REF!+#REF!+#REF!+#REF!+#REF!+#REF!+#REF!+#REF!</f>
        <v>#REF!</v>
      </c>
      <c r="O59" s="8" t="e">
        <f>#REF!+#REF!+#REF!+#REF!+#REF!+#REF!+#REF!+#REF!</f>
        <v>#REF!</v>
      </c>
      <c r="P59" s="8" t="e">
        <f>#REF!+#REF!+#REF!+#REF!+#REF!+#REF!+#REF!+#REF!</f>
        <v>#REF!</v>
      </c>
    </row>
    <row r="60" spans="1:16" s="11" customFormat="1" ht="15" hidden="1">
      <c r="A60" s="63">
        <v>2</v>
      </c>
      <c r="B60" s="36" t="s">
        <v>28</v>
      </c>
      <c r="C60" s="65" t="s">
        <v>0</v>
      </c>
      <c r="D60" s="65" t="s">
        <v>0</v>
      </c>
      <c r="E60" s="65" t="s">
        <v>0</v>
      </c>
      <c r="F60" s="65" t="s">
        <v>0</v>
      </c>
      <c r="G60" s="65" t="s">
        <v>0</v>
      </c>
      <c r="H60" s="8" t="e">
        <f>#REF!+#REF!+#REF!+#REF!+#REF!+#REF!+#REF!+#REF!</f>
        <v>#REF!</v>
      </c>
      <c r="I60" s="8" t="e">
        <f>#REF!+#REF!+#REF!+#REF!+#REF!+#REF!+#REF!+#REF!</f>
        <v>#REF!</v>
      </c>
      <c r="J60" s="8" t="e">
        <f>#REF!+#REF!+#REF!+#REF!+#REF!+#REF!+#REF!+#REF!</f>
        <v>#REF!</v>
      </c>
      <c r="K60" s="8" t="e">
        <f>#REF!+#REF!+#REF!+#REF!+#REF!+#REF!+#REF!+#REF!</f>
        <v>#REF!</v>
      </c>
      <c r="L60" s="8"/>
      <c r="M60" s="8" t="e">
        <f>#REF!+#REF!+#REF!+#REF!+#REF!+#REF!+#REF!+#REF!</f>
        <v>#REF!</v>
      </c>
      <c r="N60" s="8" t="e">
        <f>#REF!+#REF!+#REF!+#REF!+#REF!+#REF!+#REF!+#REF!</f>
        <v>#REF!</v>
      </c>
      <c r="O60" s="8" t="e">
        <f>#REF!+#REF!+#REF!+#REF!+#REF!+#REF!+#REF!+#REF!</f>
        <v>#REF!</v>
      </c>
      <c r="P60" s="8" t="e">
        <f>#REF!+#REF!+#REF!+#REF!+#REF!+#REF!+#REF!+#REF!</f>
        <v>#REF!</v>
      </c>
    </row>
    <row r="61" spans="1:16" s="35" customFormat="1" ht="15" hidden="1">
      <c r="A61" s="48"/>
      <c r="B61" s="51" t="s">
        <v>50</v>
      </c>
      <c r="C61" s="65" t="s">
        <v>0</v>
      </c>
      <c r="D61" s="65" t="s">
        <v>0</v>
      </c>
      <c r="E61" s="65" t="s">
        <v>0</v>
      </c>
      <c r="F61" s="65" t="s">
        <v>0</v>
      </c>
      <c r="G61" s="65" t="s">
        <v>0</v>
      </c>
      <c r="H61" s="49" t="e">
        <f>#REF!+#REF!+#REF!+#REF!+#REF!+#REF!+#REF!+#REF!</f>
        <v>#REF!</v>
      </c>
      <c r="I61" s="49" t="e">
        <f>#REF!+#REF!+#REF!+#REF!+#REF!+#REF!+#REF!+#REF!</f>
        <v>#REF!</v>
      </c>
      <c r="J61" s="49" t="e">
        <f>#REF!+#REF!+#REF!+#REF!+#REF!+#REF!+#REF!+#REF!</f>
        <v>#REF!</v>
      </c>
      <c r="K61" s="49" t="e">
        <f>#REF!+#REF!+#REF!+#REF!+#REF!+#REF!+#REF!+#REF!</f>
        <v>#REF!</v>
      </c>
      <c r="L61" s="49"/>
      <c r="M61" s="49" t="e">
        <f>#REF!+#REF!+#REF!+#REF!+#REF!+#REF!+#REF!+#REF!</f>
        <v>#REF!</v>
      </c>
      <c r="N61" s="49" t="e">
        <f>#REF!+#REF!+#REF!+#REF!+#REF!+#REF!+#REF!+#REF!</f>
        <v>#REF!</v>
      </c>
      <c r="O61" s="49" t="e">
        <f>#REF!+#REF!+#REF!+#REF!+#REF!+#REF!+#REF!+#REF!</f>
        <v>#REF!</v>
      </c>
      <c r="P61" s="49" t="e">
        <f>#REF!+#REF!+#REF!+#REF!+#REF!+#REF!+#REF!+#REF!</f>
        <v>#REF!</v>
      </c>
    </row>
    <row r="62" spans="1:16" s="25" customFormat="1" ht="15" hidden="1">
      <c r="A62" s="20">
        <v>1</v>
      </c>
      <c r="B62" s="21" t="s">
        <v>26</v>
      </c>
      <c r="C62" s="65" t="s">
        <v>0</v>
      </c>
      <c r="D62" s="65" t="s">
        <v>0</v>
      </c>
      <c r="E62" s="65" t="s">
        <v>0</v>
      </c>
      <c r="F62" s="65" t="s">
        <v>0</v>
      </c>
      <c r="G62" s="65" t="s">
        <v>0</v>
      </c>
      <c r="H62" s="23" t="e">
        <f>#REF!+#REF!+#REF!+#REF!+#REF!+#REF!+#REF!+#REF!</f>
        <v>#REF!</v>
      </c>
      <c r="I62" s="23" t="e">
        <f>#REF!+#REF!+#REF!+#REF!+#REF!+#REF!+#REF!+#REF!</f>
        <v>#REF!</v>
      </c>
      <c r="J62" s="23" t="e">
        <f>#REF!+#REF!+#REF!+#REF!+#REF!+#REF!+#REF!+#REF!</f>
        <v>#REF!</v>
      </c>
      <c r="K62" s="23" t="e">
        <f>#REF!+#REF!+#REF!+#REF!+#REF!+#REF!+#REF!+#REF!</f>
        <v>#REF!</v>
      </c>
      <c r="L62" s="23"/>
      <c r="M62" s="23" t="e">
        <f>#REF!+#REF!+#REF!+#REF!+#REF!+#REF!+#REF!+#REF!</f>
        <v>#REF!</v>
      </c>
      <c r="N62" s="23" t="e">
        <f>#REF!+#REF!+#REF!+#REF!+#REF!+#REF!+#REF!+#REF!</f>
        <v>#REF!</v>
      </c>
      <c r="O62" s="23" t="e">
        <f>#REF!+#REF!+#REF!+#REF!+#REF!+#REF!+#REF!+#REF!</f>
        <v>#REF!</v>
      </c>
      <c r="P62" s="23" t="e">
        <f>#REF!+#REF!+#REF!+#REF!+#REF!+#REF!+#REF!+#REF!</f>
        <v>#REF!</v>
      </c>
    </row>
    <row r="63" spans="1:16" s="25" customFormat="1" ht="15" hidden="1">
      <c r="A63" s="20">
        <v>2</v>
      </c>
      <c r="B63" s="21" t="s">
        <v>44</v>
      </c>
      <c r="C63" s="65" t="s">
        <v>0</v>
      </c>
      <c r="D63" s="65" t="s">
        <v>0</v>
      </c>
      <c r="E63" s="65" t="s">
        <v>0</v>
      </c>
      <c r="F63" s="65" t="s">
        <v>0</v>
      </c>
      <c r="G63" s="65" t="s">
        <v>0</v>
      </c>
      <c r="H63" s="23" t="e">
        <f>#REF!+#REF!+#REF!+#REF!+#REF!+#REF!+#REF!+#REF!</f>
        <v>#REF!</v>
      </c>
      <c r="I63" s="23" t="e">
        <f>#REF!+#REF!+#REF!+#REF!+#REF!+#REF!+#REF!+#REF!</f>
        <v>#REF!</v>
      </c>
      <c r="J63" s="23" t="e">
        <f>#REF!+#REF!+#REF!+#REF!+#REF!+#REF!+#REF!+#REF!</f>
        <v>#REF!</v>
      </c>
      <c r="K63" s="23" t="e">
        <f>#REF!+#REF!+#REF!+#REF!+#REF!+#REF!+#REF!+#REF!</f>
        <v>#REF!</v>
      </c>
      <c r="L63" s="23"/>
      <c r="M63" s="23" t="e">
        <f>#REF!+#REF!+#REF!+#REF!+#REF!+#REF!+#REF!+#REF!</f>
        <v>#REF!</v>
      </c>
      <c r="N63" s="23" t="e">
        <f>#REF!+#REF!+#REF!+#REF!+#REF!+#REF!+#REF!+#REF!</f>
        <v>#REF!</v>
      </c>
      <c r="O63" s="23" t="e">
        <f>#REF!+#REF!+#REF!+#REF!+#REF!+#REF!+#REF!+#REF!</f>
        <v>#REF!</v>
      </c>
      <c r="P63" s="23" t="e">
        <f>#REF!+#REF!+#REF!+#REF!+#REF!+#REF!+#REF!+#REF!</f>
        <v>#REF!</v>
      </c>
    </row>
    <row r="64" spans="1:16" s="25" customFormat="1" ht="15" hidden="1">
      <c r="A64" s="20">
        <v>3</v>
      </c>
      <c r="B64" s="21" t="s">
        <v>45</v>
      </c>
      <c r="C64" s="65" t="s">
        <v>0</v>
      </c>
      <c r="D64" s="65" t="s">
        <v>0</v>
      </c>
      <c r="E64" s="65" t="s">
        <v>0</v>
      </c>
      <c r="F64" s="65" t="s">
        <v>0</v>
      </c>
      <c r="G64" s="65" t="s">
        <v>0</v>
      </c>
      <c r="H64" s="23" t="e">
        <f>#REF!+#REF!+#REF!+#REF!+#REF!+#REF!+#REF!+#REF!</f>
        <v>#REF!</v>
      </c>
      <c r="I64" s="23" t="e">
        <f>#REF!+#REF!+#REF!+#REF!+#REF!+#REF!+#REF!+#REF!</f>
        <v>#REF!</v>
      </c>
      <c r="J64" s="23" t="e">
        <f>#REF!+#REF!+#REF!+#REF!+#REF!+#REF!+#REF!+#REF!</f>
        <v>#REF!</v>
      </c>
      <c r="K64" s="23" t="e">
        <f>#REF!+#REF!+#REF!+#REF!+#REF!+#REF!+#REF!+#REF!</f>
        <v>#REF!</v>
      </c>
      <c r="L64" s="23"/>
      <c r="M64" s="23" t="e">
        <f>#REF!+#REF!+#REF!+#REF!+#REF!+#REF!+#REF!+#REF!</f>
        <v>#REF!</v>
      </c>
      <c r="N64" s="23" t="e">
        <f>#REF!+#REF!+#REF!+#REF!+#REF!+#REF!+#REF!+#REF!</f>
        <v>#REF!</v>
      </c>
      <c r="O64" s="23" t="e">
        <f>#REF!+#REF!+#REF!+#REF!+#REF!+#REF!+#REF!+#REF!</f>
        <v>#REF!</v>
      </c>
      <c r="P64" s="23" t="e">
        <f>#REF!+#REF!+#REF!+#REF!+#REF!+#REF!+#REF!+#REF!</f>
        <v>#REF!</v>
      </c>
    </row>
    <row r="65" spans="1:16" s="25" customFormat="1" ht="15" hidden="1">
      <c r="A65" s="20">
        <v>5</v>
      </c>
      <c r="B65" s="21" t="s">
        <v>27</v>
      </c>
      <c r="C65" s="65" t="s">
        <v>0</v>
      </c>
      <c r="D65" s="65" t="s">
        <v>0</v>
      </c>
      <c r="E65" s="65" t="s">
        <v>0</v>
      </c>
      <c r="F65" s="65" t="s">
        <v>0</v>
      </c>
      <c r="G65" s="65" t="s">
        <v>0</v>
      </c>
      <c r="H65" s="23" t="e">
        <f>#REF!+#REF!+#REF!+#REF!+#REF!+#REF!+#REF!+#REF!</f>
        <v>#REF!</v>
      </c>
      <c r="I65" s="23" t="e">
        <f>#REF!+#REF!+#REF!+#REF!+#REF!+#REF!+#REF!+#REF!</f>
        <v>#REF!</v>
      </c>
      <c r="J65" s="23" t="e">
        <f>#REF!+#REF!+#REF!+#REF!+#REF!+#REF!+#REF!+#REF!</f>
        <v>#REF!</v>
      </c>
      <c r="K65" s="23" t="e">
        <f>#REF!+#REF!+#REF!+#REF!+#REF!+#REF!+#REF!+#REF!</f>
        <v>#REF!</v>
      </c>
      <c r="L65" s="23"/>
      <c r="M65" s="23" t="e">
        <f>#REF!+#REF!+#REF!+#REF!+#REF!+#REF!+#REF!+#REF!</f>
        <v>#REF!</v>
      </c>
      <c r="N65" s="23" t="e">
        <f>#REF!+#REF!+#REF!+#REF!+#REF!+#REF!+#REF!+#REF!</f>
        <v>#REF!</v>
      </c>
      <c r="O65" s="23" t="e">
        <f>#REF!+#REF!+#REF!+#REF!+#REF!+#REF!+#REF!+#REF!</f>
        <v>#REF!</v>
      </c>
      <c r="P65" s="23" t="e">
        <f>#REF!+#REF!+#REF!+#REF!+#REF!+#REF!+#REF!+#REF!</f>
        <v>#REF!</v>
      </c>
    </row>
    <row r="66" spans="1:16" s="25" customFormat="1" ht="15" hidden="1">
      <c r="A66" s="20">
        <v>6</v>
      </c>
      <c r="B66" s="21" t="s">
        <v>28</v>
      </c>
      <c r="C66" s="65" t="s">
        <v>0</v>
      </c>
      <c r="D66" s="65" t="s">
        <v>0</v>
      </c>
      <c r="E66" s="65" t="s">
        <v>0</v>
      </c>
      <c r="F66" s="65" t="s">
        <v>0</v>
      </c>
      <c r="G66" s="65" t="s">
        <v>0</v>
      </c>
      <c r="H66" s="23" t="e">
        <f>#REF!+#REF!+#REF!+#REF!+#REF!+#REF!+#REF!+#REF!</f>
        <v>#REF!</v>
      </c>
      <c r="I66" s="23" t="e">
        <f>#REF!+#REF!+#REF!+#REF!+#REF!+#REF!+#REF!+#REF!</f>
        <v>#REF!</v>
      </c>
      <c r="J66" s="23" t="e">
        <f>#REF!+#REF!+#REF!+#REF!+#REF!+#REF!+#REF!+#REF!</f>
        <v>#REF!</v>
      </c>
      <c r="K66" s="23" t="e">
        <f>#REF!+#REF!+#REF!+#REF!+#REF!+#REF!+#REF!+#REF!</f>
        <v>#REF!</v>
      </c>
      <c r="L66" s="23"/>
      <c r="M66" s="23" t="e">
        <f>#REF!+#REF!+#REF!+#REF!+#REF!+#REF!+#REF!+#REF!</f>
        <v>#REF!</v>
      </c>
      <c r="N66" s="23" t="e">
        <f>#REF!+#REF!+#REF!+#REF!+#REF!+#REF!+#REF!+#REF!</f>
        <v>#REF!</v>
      </c>
      <c r="O66" s="23" t="e">
        <f>#REF!+#REF!+#REF!+#REF!+#REF!+#REF!+#REF!+#REF!</f>
        <v>#REF!</v>
      </c>
      <c r="P66" s="23" t="e">
        <f>#REF!+#REF!+#REF!+#REF!+#REF!+#REF!+#REF!+#REF!</f>
        <v>#REF!</v>
      </c>
    </row>
    <row r="67" spans="1:16" s="25" customFormat="1" ht="15" hidden="1">
      <c r="A67" s="20">
        <v>7</v>
      </c>
      <c r="B67" s="21" t="s">
        <v>25</v>
      </c>
      <c r="C67" s="65" t="s">
        <v>0</v>
      </c>
      <c r="D67" s="65" t="s">
        <v>0</v>
      </c>
      <c r="E67" s="65" t="s">
        <v>0</v>
      </c>
      <c r="F67" s="65" t="s">
        <v>0</v>
      </c>
      <c r="G67" s="65" t="s">
        <v>0</v>
      </c>
      <c r="H67" s="23" t="e">
        <f>#REF!+#REF!+#REF!+#REF!+#REF!+#REF!+#REF!+#REF!</f>
        <v>#REF!</v>
      </c>
      <c r="I67" s="23" t="e">
        <f>#REF!+#REF!+#REF!+#REF!+#REF!+#REF!+#REF!+#REF!</f>
        <v>#REF!</v>
      </c>
      <c r="J67" s="23" t="e">
        <f>#REF!+#REF!+#REF!+#REF!+#REF!+#REF!+#REF!+#REF!</f>
        <v>#REF!</v>
      </c>
      <c r="K67" s="23" t="e">
        <f>#REF!+#REF!+#REF!+#REF!+#REF!+#REF!+#REF!+#REF!</f>
        <v>#REF!</v>
      </c>
      <c r="L67" s="23"/>
      <c r="M67" s="23" t="e">
        <f>#REF!+#REF!+#REF!+#REF!+#REF!+#REF!+#REF!+#REF!</f>
        <v>#REF!</v>
      </c>
      <c r="N67" s="23" t="e">
        <f>#REF!+#REF!+#REF!+#REF!+#REF!+#REF!+#REF!+#REF!</f>
        <v>#REF!</v>
      </c>
      <c r="O67" s="23" t="e">
        <f>#REF!+#REF!+#REF!+#REF!+#REF!+#REF!+#REF!+#REF!</f>
        <v>#REF!</v>
      </c>
      <c r="P67" s="23" t="e">
        <f>#REF!+#REF!+#REF!+#REF!+#REF!+#REF!+#REF!+#REF!</f>
        <v>#REF!</v>
      </c>
    </row>
    <row r="68" spans="1:16" s="27" customFormat="1" ht="47.25" hidden="1">
      <c r="A68" s="31"/>
      <c r="B68" s="62" t="s">
        <v>52</v>
      </c>
      <c r="C68" s="65" t="s">
        <v>0</v>
      </c>
      <c r="D68" s="65" t="s">
        <v>0</v>
      </c>
      <c r="E68" s="65" t="s">
        <v>0</v>
      </c>
      <c r="F68" s="65" t="s">
        <v>0</v>
      </c>
      <c r="G68" s="65" t="s">
        <v>0</v>
      </c>
      <c r="H68" s="7" t="e">
        <f>#REF!+#REF!+#REF!+#REF!+#REF!+#REF!+#REF!+#REF!</f>
        <v>#REF!</v>
      </c>
      <c r="I68" s="7" t="e">
        <f>#REF!+#REF!+#REF!+#REF!+#REF!+#REF!+#REF!+#REF!</f>
        <v>#REF!</v>
      </c>
      <c r="J68" s="7" t="e">
        <f>#REF!+#REF!+#REF!+#REF!+#REF!+#REF!+#REF!+#REF!</f>
        <v>#REF!</v>
      </c>
      <c r="K68" s="7" t="e">
        <f>#REF!+#REF!+#REF!+#REF!+#REF!+#REF!+#REF!+#REF!</f>
        <v>#REF!</v>
      </c>
      <c r="L68" s="7"/>
      <c r="M68" s="7" t="e">
        <f>#REF!+#REF!+#REF!+#REF!+#REF!+#REF!+#REF!+#REF!</f>
        <v>#REF!</v>
      </c>
      <c r="N68" s="7" t="e">
        <f>#REF!+#REF!+#REF!+#REF!+#REF!+#REF!+#REF!+#REF!</f>
        <v>#REF!</v>
      </c>
      <c r="O68" s="7" t="e">
        <f>#REF!+#REF!+#REF!+#REF!+#REF!+#REF!+#REF!+#REF!</f>
        <v>#REF!</v>
      </c>
      <c r="P68" s="7" t="e">
        <f>#REF!+#REF!+#REF!+#REF!+#REF!+#REF!+#REF!+#REF!</f>
        <v>#REF!</v>
      </c>
    </row>
    <row r="69" spans="1:16" s="33" customFormat="1" ht="25.5" hidden="1">
      <c r="A69" s="32">
        <v>1.1000000000000001</v>
      </c>
      <c r="B69" s="47" t="s">
        <v>53</v>
      </c>
      <c r="C69" s="65" t="s">
        <v>0</v>
      </c>
      <c r="D69" s="65" t="s">
        <v>0</v>
      </c>
      <c r="E69" s="65" t="s">
        <v>0</v>
      </c>
      <c r="F69" s="65" t="s">
        <v>0</v>
      </c>
      <c r="G69" s="65" t="s">
        <v>0</v>
      </c>
      <c r="H69" s="7" t="e">
        <f>#REF!+#REF!+#REF!+#REF!+#REF!+#REF!+#REF!+#REF!</f>
        <v>#REF!</v>
      </c>
      <c r="I69" s="7" t="e">
        <f>#REF!+#REF!+#REF!+#REF!+#REF!+#REF!+#REF!+#REF!</f>
        <v>#REF!</v>
      </c>
      <c r="J69" s="7" t="e">
        <f>#REF!+#REF!+#REF!+#REF!+#REF!+#REF!+#REF!+#REF!</f>
        <v>#REF!</v>
      </c>
      <c r="K69" s="7" t="e">
        <f>#REF!+#REF!+#REF!+#REF!+#REF!+#REF!+#REF!+#REF!</f>
        <v>#REF!</v>
      </c>
      <c r="L69" s="7"/>
      <c r="M69" s="7" t="e">
        <f>#REF!+#REF!+#REF!+#REF!+#REF!+#REF!+#REF!+#REF!</f>
        <v>#REF!</v>
      </c>
      <c r="N69" s="7" t="e">
        <f>#REF!+#REF!+#REF!+#REF!+#REF!+#REF!+#REF!+#REF!</f>
        <v>#REF!</v>
      </c>
      <c r="O69" s="7" t="e">
        <f>#REF!+#REF!+#REF!+#REF!+#REF!+#REF!+#REF!+#REF!</f>
        <v>#REF!</v>
      </c>
      <c r="P69" s="7" t="e">
        <f>#REF!+#REF!+#REF!+#REF!+#REF!+#REF!+#REF!+#REF!</f>
        <v>#REF!</v>
      </c>
    </row>
    <row r="70" spans="1:16" s="33" customFormat="1" ht="15" hidden="1">
      <c r="A70" s="32">
        <v>1</v>
      </c>
      <c r="B70" s="53" t="s">
        <v>25</v>
      </c>
      <c r="C70" s="65" t="s">
        <v>0</v>
      </c>
      <c r="D70" s="65" t="s">
        <v>0</v>
      </c>
      <c r="E70" s="65" t="s">
        <v>0</v>
      </c>
      <c r="F70" s="65" t="s">
        <v>0</v>
      </c>
      <c r="G70" s="65" t="s">
        <v>0</v>
      </c>
      <c r="H70" s="8" t="e">
        <f>#REF!+#REF!+#REF!+#REF!+#REF!+#REF!+#REF!+#REF!</f>
        <v>#REF!</v>
      </c>
      <c r="I70" s="8" t="e">
        <f>#REF!+#REF!+#REF!+#REF!+#REF!+#REF!+#REF!+#REF!</f>
        <v>#REF!</v>
      </c>
      <c r="J70" s="8" t="e">
        <f>#REF!+#REF!+#REF!+#REF!+#REF!+#REF!+#REF!+#REF!</f>
        <v>#REF!</v>
      </c>
      <c r="K70" s="8" t="e">
        <f>#REF!+#REF!+#REF!+#REF!+#REF!+#REF!+#REF!+#REF!</f>
        <v>#REF!</v>
      </c>
      <c r="L70" s="8"/>
      <c r="M70" s="8" t="e">
        <f>#REF!+#REF!+#REF!+#REF!+#REF!+#REF!+#REF!+#REF!</f>
        <v>#REF!</v>
      </c>
      <c r="N70" s="8" t="e">
        <f>#REF!+#REF!+#REF!+#REF!+#REF!+#REF!+#REF!+#REF!</f>
        <v>#REF!</v>
      </c>
      <c r="O70" s="8" t="e">
        <f>#REF!+#REF!+#REF!+#REF!+#REF!+#REF!+#REF!+#REF!</f>
        <v>#REF!</v>
      </c>
      <c r="P70" s="8" t="e">
        <f>#REF!+#REF!+#REF!+#REF!+#REF!+#REF!+#REF!+#REF!</f>
        <v>#REF!</v>
      </c>
    </row>
    <row r="71" spans="1:16" s="33" customFormat="1" ht="15" hidden="1">
      <c r="A71" s="32"/>
      <c r="B71" s="45" t="s">
        <v>70</v>
      </c>
      <c r="C71" s="65" t="s">
        <v>0</v>
      </c>
      <c r="D71" s="65" t="s">
        <v>0</v>
      </c>
      <c r="E71" s="65" t="s">
        <v>0</v>
      </c>
      <c r="F71" s="65" t="s">
        <v>0</v>
      </c>
      <c r="G71" s="65" t="s">
        <v>0</v>
      </c>
      <c r="H71" s="8" t="e">
        <f>#REF!+#REF!+#REF!+#REF!+#REF!+#REF!+#REF!+#REF!</f>
        <v>#REF!</v>
      </c>
      <c r="I71" s="8" t="e">
        <f>#REF!+#REF!+#REF!+#REF!+#REF!+#REF!+#REF!+#REF!</f>
        <v>#REF!</v>
      </c>
      <c r="J71" s="8" t="e">
        <f>#REF!+#REF!+#REF!+#REF!+#REF!+#REF!+#REF!+#REF!</f>
        <v>#REF!</v>
      </c>
      <c r="K71" s="8" t="e">
        <f>#REF!+#REF!+#REF!+#REF!+#REF!+#REF!+#REF!+#REF!</f>
        <v>#REF!</v>
      </c>
      <c r="L71" s="8"/>
      <c r="M71" s="8" t="e">
        <f>#REF!+#REF!+#REF!+#REF!+#REF!+#REF!+#REF!+#REF!</f>
        <v>#REF!</v>
      </c>
      <c r="N71" s="8" t="e">
        <f>#REF!+#REF!+#REF!+#REF!+#REF!+#REF!+#REF!+#REF!</f>
        <v>#REF!</v>
      </c>
      <c r="O71" s="8" t="e">
        <f>#REF!+#REF!+#REF!+#REF!+#REF!+#REF!+#REF!+#REF!</f>
        <v>#REF!</v>
      </c>
      <c r="P71" s="8" t="e">
        <f>#REF!+#REF!+#REF!+#REF!+#REF!+#REF!+#REF!+#REF!</f>
        <v>#REF!</v>
      </c>
    </row>
    <row r="72" spans="1:16" s="25" customFormat="1" ht="15" hidden="1">
      <c r="A72" s="20"/>
      <c r="B72" s="54" t="s">
        <v>71</v>
      </c>
      <c r="C72" s="65" t="s">
        <v>0</v>
      </c>
      <c r="D72" s="65" t="s">
        <v>0</v>
      </c>
      <c r="E72" s="65" t="s">
        <v>0</v>
      </c>
      <c r="F72" s="65" t="s">
        <v>0</v>
      </c>
      <c r="G72" s="65" t="s">
        <v>0</v>
      </c>
      <c r="H72" s="23" t="e">
        <f>#REF!+#REF!+#REF!+#REF!+#REF!+#REF!+#REF!+#REF!</f>
        <v>#REF!</v>
      </c>
      <c r="I72" s="23" t="e">
        <f>#REF!+#REF!+#REF!+#REF!+#REF!+#REF!+#REF!+#REF!</f>
        <v>#REF!</v>
      </c>
      <c r="J72" s="23" t="e">
        <f>#REF!+#REF!+#REF!+#REF!+#REF!+#REF!+#REF!+#REF!</f>
        <v>#REF!</v>
      </c>
      <c r="K72" s="23" t="e">
        <f>#REF!+#REF!+#REF!+#REF!+#REF!+#REF!+#REF!+#REF!</f>
        <v>#REF!</v>
      </c>
      <c r="L72" s="23"/>
      <c r="M72" s="23" t="e">
        <f>#REF!+#REF!+#REF!+#REF!+#REF!+#REF!+#REF!+#REF!</f>
        <v>#REF!</v>
      </c>
      <c r="N72" s="23" t="e">
        <f>#REF!+#REF!+#REF!+#REF!+#REF!+#REF!+#REF!+#REF!</f>
        <v>#REF!</v>
      </c>
      <c r="O72" s="23" t="e">
        <f>#REF!+#REF!+#REF!+#REF!+#REF!+#REF!+#REF!+#REF!</f>
        <v>#REF!</v>
      </c>
      <c r="P72" s="23" t="e">
        <f>#REF!+#REF!+#REF!+#REF!+#REF!+#REF!+#REF!+#REF!</f>
        <v>#REF!</v>
      </c>
    </row>
    <row r="73" spans="1:16" s="33" customFormat="1" ht="15" hidden="1">
      <c r="A73" s="32">
        <v>2</v>
      </c>
      <c r="B73" s="52" t="s">
        <v>26</v>
      </c>
      <c r="C73" s="65" t="s">
        <v>0</v>
      </c>
      <c r="D73" s="65" t="s">
        <v>0</v>
      </c>
      <c r="E73" s="65" t="s">
        <v>0</v>
      </c>
      <c r="F73" s="65" t="s">
        <v>0</v>
      </c>
      <c r="G73" s="65" t="s">
        <v>0</v>
      </c>
      <c r="H73" s="8" t="e">
        <f>#REF!+#REF!+#REF!+#REF!+#REF!+#REF!+#REF!+#REF!</f>
        <v>#REF!</v>
      </c>
      <c r="I73" s="8" t="e">
        <f>#REF!+#REF!+#REF!+#REF!+#REF!+#REF!+#REF!+#REF!</f>
        <v>#REF!</v>
      </c>
      <c r="J73" s="8" t="e">
        <f>#REF!+#REF!+#REF!+#REF!+#REF!+#REF!+#REF!+#REF!</f>
        <v>#REF!</v>
      </c>
      <c r="K73" s="8" t="e">
        <f>#REF!+#REF!+#REF!+#REF!+#REF!+#REF!+#REF!+#REF!</f>
        <v>#REF!</v>
      </c>
      <c r="L73" s="8"/>
      <c r="M73" s="8" t="e">
        <f>#REF!+#REF!+#REF!+#REF!+#REF!+#REF!+#REF!+#REF!</f>
        <v>#REF!</v>
      </c>
      <c r="N73" s="8" t="e">
        <f>#REF!+#REF!+#REF!+#REF!+#REF!+#REF!+#REF!+#REF!</f>
        <v>#REF!</v>
      </c>
      <c r="O73" s="8" t="e">
        <f>#REF!+#REF!+#REF!+#REF!+#REF!+#REF!+#REF!+#REF!</f>
        <v>#REF!</v>
      </c>
      <c r="P73" s="8" t="e">
        <f>#REF!+#REF!+#REF!+#REF!+#REF!+#REF!+#REF!+#REF!</f>
        <v>#REF!</v>
      </c>
    </row>
    <row r="74" spans="1:16" s="33" customFormat="1" ht="15" hidden="1">
      <c r="A74" s="32"/>
      <c r="B74" s="45" t="s">
        <v>70</v>
      </c>
      <c r="C74" s="65" t="s">
        <v>0</v>
      </c>
      <c r="D74" s="65" t="s">
        <v>0</v>
      </c>
      <c r="E74" s="65" t="s">
        <v>0</v>
      </c>
      <c r="F74" s="65" t="s">
        <v>0</v>
      </c>
      <c r="G74" s="65" t="s">
        <v>0</v>
      </c>
      <c r="H74" s="8" t="e">
        <f>#REF!+#REF!+#REF!+#REF!+#REF!+#REF!+#REF!+#REF!</f>
        <v>#REF!</v>
      </c>
      <c r="I74" s="8" t="e">
        <f>#REF!+#REF!+#REF!+#REF!+#REF!+#REF!+#REF!+#REF!</f>
        <v>#REF!</v>
      </c>
      <c r="J74" s="8" t="e">
        <f>#REF!+#REF!+#REF!+#REF!+#REF!+#REF!+#REF!+#REF!</f>
        <v>#REF!</v>
      </c>
      <c r="K74" s="8" t="e">
        <f>#REF!+#REF!+#REF!+#REF!+#REF!+#REF!+#REF!+#REF!</f>
        <v>#REF!</v>
      </c>
      <c r="L74" s="8"/>
      <c r="M74" s="8" t="e">
        <f>#REF!+#REF!+#REF!+#REF!+#REF!+#REF!+#REF!+#REF!</f>
        <v>#REF!</v>
      </c>
      <c r="N74" s="8" t="e">
        <f>#REF!+#REF!+#REF!+#REF!+#REF!+#REF!+#REF!+#REF!</f>
        <v>#REF!</v>
      </c>
      <c r="O74" s="8" t="e">
        <f>#REF!+#REF!+#REF!+#REF!+#REF!+#REF!+#REF!+#REF!</f>
        <v>#REF!</v>
      </c>
      <c r="P74" s="8" t="e">
        <f>#REF!+#REF!+#REF!+#REF!+#REF!+#REF!+#REF!+#REF!</f>
        <v>#REF!</v>
      </c>
    </row>
    <row r="75" spans="1:16" s="25" customFormat="1" ht="15" hidden="1">
      <c r="A75" s="20"/>
      <c r="B75" s="54" t="s">
        <v>71</v>
      </c>
      <c r="C75" s="65" t="s">
        <v>0</v>
      </c>
      <c r="D75" s="65" t="s">
        <v>0</v>
      </c>
      <c r="E75" s="65" t="s">
        <v>0</v>
      </c>
      <c r="F75" s="65" t="s">
        <v>0</v>
      </c>
      <c r="G75" s="65" t="s">
        <v>0</v>
      </c>
      <c r="H75" s="23" t="e">
        <f>#REF!+#REF!+#REF!+#REF!+#REF!+#REF!+#REF!+#REF!</f>
        <v>#REF!</v>
      </c>
      <c r="I75" s="23" t="e">
        <f>#REF!+#REF!+#REF!+#REF!+#REF!+#REF!+#REF!+#REF!</f>
        <v>#REF!</v>
      </c>
      <c r="J75" s="23" t="e">
        <f>#REF!+#REF!+#REF!+#REF!+#REF!+#REF!+#REF!+#REF!</f>
        <v>#REF!</v>
      </c>
      <c r="K75" s="23" t="e">
        <f>#REF!+#REF!+#REF!+#REF!+#REF!+#REF!+#REF!+#REF!</f>
        <v>#REF!</v>
      </c>
      <c r="L75" s="23"/>
      <c r="M75" s="23" t="e">
        <f>#REF!+#REF!+#REF!+#REF!+#REF!+#REF!+#REF!+#REF!</f>
        <v>#REF!</v>
      </c>
      <c r="N75" s="23" t="e">
        <f>#REF!+#REF!+#REF!+#REF!+#REF!+#REF!+#REF!+#REF!</f>
        <v>#REF!</v>
      </c>
      <c r="O75" s="23" t="e">
        <f>#REF!+#REF!+#REF!+#REF!+#REF!+#REF!+#REF!+#REF!</f>
        <v>#REF!</v>
      </c>
      <c r="P75" s="23" t="e">
        <f>#REF!+#REF!+#REF!+#REF!+#REF!+#REF!+#REF!+#REF!</f>
        <v>#REF!</v>
      </c>
    </row>
    <row r="76" spans="1:16" s="33" customFormat="1" ht="15" hidden="1">
      <c r="A76" s="32">
        <v>3</v>
      </c>
      <c r="B76" s="52" t="s">
        <v>27</v>
      </c>
      <c r="C76" s="65" t="s">
        <v>0</v>
      </c>
      <c r="D76" s="65" t="s">
        <v>0</v>
      </c>
      <c r="E76" s="65" t="s">
        <v>0</v>
      </c>
      <c r="F76" s="65" t="s">
        <v>0</v>
      </c>
      <c r="G76" s="65" t="s">
        <v>0</v>
      </c>
      <c r="H76" s="8" t="e">
        <f>#REF!+#REF!+#REF!+#REF!+#REF!+#REF!+#REF!+#REF!</f>
        <v>#REF!</v>
      </c>
      <c r="I76" s="8" t="e">
        <f>#REF!+#REF!+#REF!+#REF!+#REF!+#REF!+#REF!+#REF!</f>
        <v>#REF!</v>
      </c>
      <c r="J76" s="8" t="e">
        <f>#REF!+#REF!+#REF!+#REF!+#REF!+#REF!+#REF!+#REF!</f>
        <v>#REF!</v>
      </c>
      <c r="K76" s="8" t="e">
        <f>#REF!+#REF!+#REF!+#REF!+#REF!+#REF!+#REF!+#REF!</f>
        <v>#REF!</v>
      </c>
      <c r="L76" s="8"/>
      <c r="M76" s="8" t="e">
        <f>#REF!+#REF!+#REF!+#REF!+#REF!+#REF!+#REF!+#REF!</f>
        <v>#REF!</v>
      </c>
      <c r="N76" s="8" t="e">
        <f>#REF!+#REF!+#REF!+#REF!+#REF!+#REF!+#REF!+#REF!</f>
        <v>#REF!</v>
      </c>
      <c r="O76" s="8" t="e">
        <f>#REF!+#REF!+#REF!+#REF!+#REF!+#REF!+#REF!+#REF!</f>
        <v>#REF!</v>
      </c>
      <c r="P76" s="8" t="e">
        <f>#REF!+#REF!+#REF!+#REF!+#REF!+#REF!+#REF!+#REF!</f>
        <v>#REF!</v>
      </c>
    </row>
    <row r="77" spans="1:16" s="33" customFormat="1" ht="15" hidden="1">
      <c r="A77" s="32"/>
      <c r="B77" s="45" t="s">
        <v>70</v>
      </c>
      <c r="C77" s="65" t="s">
        <v>0</v>
      </c>
      <c r="D77" s="65" t="s">
        <v>0</v>
      </c>
      <c r="E77" s="65" t="s">
        <v>0</v>
      </c>
      <c r="F77" s="65" t="s">
        <v>0</v>
      </c>
      <c r="G77" s="65" t="s">
        <v>0</v>
      </c>
      <c r="H77" s="8" t="e">
        <f>#REF!+#REF!+#REF!+#REF!+#REF!+#REF!+#REF!+#REF!</f>
        <v>#REF!</v>
      </c>
      <c r="I77" s="8" t="e">
        <f>#REF!+#REF!+#REF!+#REF!+#REF!+#REF!+#REF!+#REF!</f>
        <v>#REF!</v>
      </c>
      <c r="J77" s="8" t="e">
        <f>#REF!+#REF!+#REF!+#REF!+#REF!+#REF!+#REF!+#REF!</f>
        <v>#REF!</v>
      </c>
      <c r="K77" s="8" t="e">
        <f>#REF!+#REF!+#REF!+#REF!+#REF!+#REF!+#REF!+#REF!</f>
        <v>#REF!</v>
      </c>
      <c r="L77" s="8"/>
      <c r="M77" s="8" t="e">
        <f>#REF!+#REF!+#REF!+#REF!+#REF!+#REF!+#REF!+#REF!</f>
        <v>#REF!</v>
      </c>
      <c r="N77" s="8" t="e">
        <f>#REF!+#REF!+#REF!+#REF!+#REF!+#REF!+#REF!+#REF!</f>
        <v>#REF!</v>
      </c>
      <c r="O77" s="8" t="e">
        <f>#REF!+#REF!+#REF!+#REF!+#REF!+#REF!+#REF!+#REF!</f>
        <v>#REF!</v>
      </c>
      <c r="P77" s="8" t="e">
        <f>#REF!+#REF!+#REF!+#REF!+#REF!+#REF!+#REF!+#REF!</f>
        <v>#REF!</v>
      </c>
    </row>
    <row r="78" spans="1:16" s="25" customFormat="1" ht="15" hidden="1">
      <c r="A78" s="20"/>
      <c r="B78" s="54" t="s">
        <v>71</v>
      </c>
      <c r="C78" s="65" t="s">
        <v>0</v>
      </c>
      <c r="D78" s="65" t="s">
        <v>0</v>
      </c>
      <c r="E78" s="65" t="s">
        <v>0</v>
      </c>
      <c r="F78" s="65" t="s">
        <v>0</v>
      </c>
      <c r="G78" s="65" t="s">
        <v>0</v>
      </c>
      <c r="H78" s="23" t="e">
        <f>#REF!+#REF!+#REF!+#REF!+#REF!+#REF!+#REF!+#REF!</f>
        <v>#REF!</v>
      </c>
      <c r="I78" s="23" t="e">
        <f>#REF!+#REF!+#REF!+#REF!+#REF!+#REF!+#REF!+#REF!</f>
        <v>#REF!</v>
      </c>
      <c r="J78" s="23" t="e">
        <f>#REF!+#REF!+#REF!+#REF!+#REF!+#REF!+#REF!+#REF!</f>
        <v>#REF!</v>
      </c>
      <c r="K78" s="23" t="e">
        <f>#REF!+#REF!+#REF!+#REF!+#REF!+#REF!+#REF!+#REF!</f>
        <v>#REF!</v>
      </c>
      <c r="L78" s="23"/>
      <c r="M78" s="23" t="e">
        <f>#REF!+#REF!+#REF!+#REF!+#REF!+#REF!+#REF!+#REF!</f>
        <v>#REF!</v>
      </c>
      <c r="N78" s="23" t="e">
        <f>#REF!+#REF!+#REF!+#REF!+#REF!+#REF!+#REF!+#REF!</f>
        <v>#REF!</v>
      </c>
      <c r="O78" s="23" t="e">
        <f>#REF!+#REF!+#REF!+#REF!+#REF!+#REF!+#REF!+#REF!</f>
        <v>#REF!</v>
      </c>
      <c r="P78" s="23" t="e">
        <f>#REF!+#REF!+#REF!+#REF!+#REF!+#REF!+#REF!+#REF!</f>
        <v>#REF!</v>
      </c>
    </row>
    <row r="79" spans="1:16" s="33" customFormat="1" ht="15" hidden="1">
      <c r="A79" s="32">
        <v>4</v>
      </c>
      <c r="B79" s="52" t="s">
        <v>28</v>
      </c>
      <c r="C79" s="65" t="s">
        <v>0</v>
      </c>
      <c r="D79" s="65" t="s">
        <v>0</v>
      </c>
      <c r="E79" s="65" t="s">
        <v>0</v>
      </c>
      <c r="F79" s="65" t="s">
        <v>0</v>
      </c>
      <c r="G79" s="65" t="s">
        <v>0</v>
      </c>
      <c r="H79" s="8" t="e">
        <f>#REF!+#REF!+#REF!+#REF!+#REF!+#REF!+#REF!+#REF!</f>
        <v>#REF!</v>
      </c>
      <c r="I79" s="8" t="e">
        <f>#REF!+#REF!+#REF!+#REF!+#REF!+#REF!+#REF!+#REF!</f>
        <v>#REF!</v>
      </c>
      <c r="J79" s="8" t="e">
        <f>#REF!+#REF!+#REF!+#REF!+#REF!+#REF!+#REF!+#REF!</f>
        <v>#REF!</v>
      </c>
      <c r="K79" s="8" t="e">
        <f>#REF!+#REF!+#REF!+#REF!+#REF!+#REF!+#REF!+#REF!</f>
        <v>#REF!</v>
      </c>
      <c r="L79" s="8"/>
      <c r="M79" s="8" t="e">
        <f>#REF!+#REF!+#REF!+#REF!+#REF!+#REF!+#REF!+#REF!</f>
        <v>#REF!</v>
      </c>
      <c r="N79" s="8" t="e">
        <f>#REF!+#REF!+#REF!+#REF!+#REF!+#REF!+#REF!+#REF!</f>
        <v>#REF!</v>
      </c>
      <c r="O79" s="8" t="e">
        <f>#REF!+#REF!+#REF!+#REF!+#REF!+#REF!+#REF!+#REF!</f>
        <v>#REF!</v>
      </c>
      <c r="P79" s="8" t="e">
        <f>#REF!+#REF!+#REF!+#REF!+#REF!+#REF!+#REF!+#REF!</f>
        <v>#REF!</v>
      </c>
    </row>
    <row r="80" spans="1:16" s="33" customFormat="1" ht="15" hidden="1">
      <c r="A80" s="32"/>
      <c r="B80" s="45" t="s">
        <v>70</v>
      </c>
      <c r="C80" s="65" t="s">
        <v>0</v>
      </c>
      <c r="D80" s="65" t="s">
        <v>0</v>
      </c>
      <c r="E80" s="65" t="s">
        <v>0</v>
      </c>
      <c r="F80" s="65" t="s">
        <v>0</v>
      </c>
      <c r="G80" s="65" t="s">
        <v>0</v>
      </c>
      <c r="H80" s="8" t="e">
        <f>#REF!+#REF!+#REF!+#REF!+#REF!+#REF!+#REF!+#REF!</f>
        <v>#REF!</v>
      </c>
      <c r="I80" s="8" t="e">
        <f>#REF!+#REF!+#REF!+#REF!+#REF!+#REF!+#REF!+#REF!</f>
        <v>#REF!</v>
      </c>
      <c r="J80" s="8" t="e">
        <f>#REF!+#REF!+#REF!+#REF!+#REF!+#REF!+#REF!+#REF!</f>
        <v>#REF!</v>
      </c>
      <c r="K80" s="8" t="e">
        <f>#REF!+#REF!+#REF!+#REF!+#REF!+#REF!+#REF!+#REF!</f>
        <v>#REF!</v>
      </c>
      <c r="L80" s="8"/>
      <c r="M80" s="8" t="e">
        <f>#REF!+#REF!+#REF!+#REF!+#REF!+#REF!+#REF!+#REF!</f>
        <v>#REF!</v>
      </c>
      <c r="N80" s="8" t="e">
        <f>#REF!+#REF!+#REF!+#REF!+#REF!+#REF!+#REF!+#REF!</f>
        <v>#REF!</v>
      </c>
      <c r="O80" s="8" t="e">
        <f>#REF!+#REF!+#REF!+#REF!+#REF!+#REF!+#REF!+#REF!</f>
        <v>#REF!</v>
      </c>
      <c r="P80" s="8" t="e">
        <f>#REF!+#REF!+#REF!+#REF!+#REF!+#REF!+#REF!+#REF!</f>
        <v>#REF!</v>
      </c>
    </row>
    <row r="81" spans="1:16" s="25" customFormat="1" ht="15" hidden="1">
      <c r="A81" s="20"/>
      <c r="B81" s="54" t="s">
        <v>71</v>
      </c>
      <c r="C81" s="65" t="s">
        <v>0</v>
      </c>
      <c r="D81" s="65" t="s">
        <v>0</v>
      </c>
      <c r="E81" s="65" t="s">
        <v>0</v>
      </c>
      <c r="F81" s="65" t="s">
        <v>0</v>
      </c>
      <c r="G81" s="65" t="s">
        <v>0</v>
      </c>
      <c r="H81" s="23" t="e">
        <f>#REF!+#REF!+#REF!+#REF!+#REF!+#REF!+#REF!+#REF!</f>
        <v>#REF!</v>
      </c>
      <c r="I81" s="23" t="e">
        <f>#REF!+#REF!+#REF!+#REF!+#REF!+#REF!+#REF!+#REF!</f>
        <v>#REF!</v>
      </c>
      <c r="J81" s="23" t="e">
        <f>#REF!+#REF!+#REF!+#REF!+#REF!+#REF!+#REF!+#REF!</f>
        <v>#REF!</v>
      </c>
      <c r="K81" s="23" t="e">
        <f>#REF!+#REF!+#REF!+#REF!+#REF!+#REF!+#REF!+#REF!</f>
        <v>#REF!</v>
      </c>
      <c r="L81" s="23"/>
      <c r="M81" s="23" t="e">
        <f>#REF!+#REF!+#REF!+#REF!+#REF!+#REF!+#REF!+#REF!</f>
        <v>#REF!</v>
      </c>
      <c r="N81" s="23" t="e">
        <f>#REF!+#REF!+#REF!+#REF!+#REF!+#REF!+#REF!+#REF!</f>
        <v>#REF!</v>
      </c>
      <c r="O81" s="23" t="e">
        <f>#REF!+#REF!+#REF!+#REF!+#REF!+#REF!+#REF!+#REF!</f>
        <v>#REF!</v>
      </c>
      <c r="P81" s="23" t="e">
        <f>#REF!+#REF!+#REF!+#REF!+#REF!+#REF!+#REF!+#REF!</f>
        <v>#REF!</v>
      </c>
    </row>
    <row r="82" spans="1:16" s="33" customFormat="1" ht="15" hidden="1">
      <c r="A82" s="32">
        <v>5</v>
      </c>
      <c r="B82" s="52" t="s">
        <v>44</v>
      </c>
      <c r="C82" s="65" t="s">
        <v>0</v>
      </c>
      <c r="D82" s="65" t="s">
        <v>0</v>
      </c>
      <c r="E82" s="65" t="s">
        <v>0</v>
      </c>
      <c r="F82" s="65" t="s">
        <v>0</v>
      </c>
      <c r="G82" s="65" t="s">
        <v>0</v>
      </c>
      <c r="H82" s="8" t="e">
        <f>#REF!+#REF!+#REF!+#REF!+#REF!+#REF!+#REF!+#REF!</f>
        <v>#REF!</v>
      </c>
      <c r="I82" s="8" t="e">
        <f>#REF!+#REF!+#REF!+#REF!+#REF!+#REF!+#REF!+#REF!</f>
        <v>#REF!</v>
      </c>
      <c r="J82" s="8" t="e">
        <f>#REF!+#REF!+#REF!+#REF!+#REF!+#REF!+#REF!+#REF!</f>
        <v>#REF!</v>
      </c>
      <c r="K82" s="8" t="e">
        <f>#REF!+#REF!+#REF!+#REF!+#REF!+#REF!+#REF!+#REF!</f>
        <v>#REF!</v>
      </c>
      <c r="L82" s="8"/>
      <c r="M82" s="8" t="e">
        <f>#REF!+#REF!+#REF!+#REF!+#REF!+#REF!+#REF!+#REF!</f>
        <v>#REF!</v>
      </c>
      <c r="N82" s="8" t="e">
        <f>#REF!+#REF!+#REF!+#REF!+#REF!+#REF!+#REF!+#REF!</f>
        <v>#REF!</v>
      </c>
      <c r="O82" s="8" t="e">
        <f>#REF!+#REF!+#REF!+#REF!+#REF!+#REF!+#REF!+#REF!</f>
        <v>#REF!</v>
      </c>
      <c r="P82" s="8" t="e">
        <f>#REF!+#REF!+#REF!+#REF!+#REF!+#REF!+#REF!+#REF!</f>
        <v>#REF!</v>
      </c>
    </row>
    <row r="83" spans="1:16" s="33" customFormat="1" ht="15" hidden="1">
      <c r="A83" s="32"/>
      <c r="B83" s="45" t="s">
        <v>70</v>
      </c>
      <c r="C83" s="65" t="s">
        <v>0</v>
      </c>
      <c r="D83" s="65" t="s">
        <v>0</v>
      </c>
      <c r="E83" s="65" t="s">
        <v>0</v>
      </c>
      <c r="F83" s="65" t="s">
        <v>0</v>
      </c>
      <c r="G83" s="65" t="s">
        <v>0</v>
      </c>
      <c r="H83" s="8" t="e">
        <f>#REF!+#REF!+#REF!+#REF!+#REF!+#REF!+#REF!+#REF!</f>
        <v>#REF!</v>
      </c>
      <c r="I83" s="8" t="e">
        <f>#REF!+#REF!+#REF!+#REF!+#REF!+#REF!+#REF!+#REF!</f>
        <v>#REF!</v>
      </c>
      <c r="J83" s="8" t="e">
        <f>#REF!+#REF!+#REF!+#REF!+#REF!+#REF!+#REF!+#REF!</f>
        <v>#REF!</v>
      </c>
      <c r="K83" s="8" t="e">
        <f>#REF!+#REF!+#REF!+#REF!+#REF!+#REF!+#REF!+#REF!</f>
        <v>#REF!</v>
      </c>
      <c r="L83" s="8"/>
      <c r="M83" s="8" t="e">
        <f>#REF!+#REF!+#REF!+#REF!+#REF!+#REF!+#REF!+#REF!</f>
        <v>#REF!</v>
      </c>
      <c r="N83" s="8" t="e">
        <f>#REF!+#REF!+#REF!+#REF!+#REF!+#REF!+#REF!+#REF!</f>
        <v>#REF!</v>
      </c>
      <c r="O83" s="8" t="e">
        <f>#REF!+#REF!+#REF!+#REF!+#REF!+#REF!+#REF!+#REF!</f>
        <v>#REF!</v>
      </c>
      <c r="P83" s="8" t="e">
        <f>#REF!+#REF!+#REF!+#REF!+#REF!+#REF!+#REF!+#REF!</f>
        <v>#REF!</v>
      </c>
    </row>
    <row r="84" spans="1:16" s="25" customFormat="1" ht="15" hidden="1">
      <c r="A84" s="20"/>
      <c r="B84" s="54" t="s">
        <v>71</v>
      </c>
      <c r="C84" s="65" t="s">
        <v>0</v>
      </c>
      <c r="D84" s="65" t="s">
        <v>0</v>
      </c>
      <c r="E84" s="65" t="s">
        <v>0</v>
      </c>
      <c r="F84" s="65" t="s">
        <v>0</v>
      </c>
      <c r="G84" s="65" t="s">
        <v>0</v>
      </c>
      <c r="H84" s="23" t="e">
        <f>#REF!+#REF!+#REF!+#REF!+#REF!+#REF!+#REF!+#REF!</f>
        <v>#REF!</v>
      </c>
      <c r="I84" s="23" t="e">
        <f>#REF!+#REF!+#REF!+#REF!+#REF!+#REF!+#REF!+#REF!</f>
        <v>#REF!</v>
      </c>
      <c r="J84" s="23" t="e">
        <f>#REF!+#REF!+#REF!+#REF!+#REF!+#REF!+#REF!+#REF!</f>
        <v>#REF!</v>
      </c>
      <c r="K84" s="23" t="e">
        <f>#REF!+#REF!+#REF!+#REF!+#REF!+#REF!+#REF!+#REF!</f>
        <v>#REF!</v>
      </c>
      <c r="L84" s="23"/>
      <c r="M84" s="23" t="e">
        <f>#REF!+#REF!+#REF!+#REF!+#REF!+#REF!+#REF!+#REF!</f>
        <v>#REF!</v>
      </c>
      <c r="N84" s="23" t="e">
        <f>#REF!+#REF!+#REF!+#REF!+#REF!+#REF!+#REF!+#REF!</f>
        <v>#REF!</v>
      </c>
      <c r="O84" s="23" t="e">
        <f>#REF!+#REF!+#REF!+#REF!+#REF!+#REF!+#REF!+#REF!</f>
        <v>#REF!</v>
      </c>
      <c r="P84" s="23" t="e">
        <f>#REF!+#REF!+#REF!+#REF!+#REF!+#REF!+#REF!+#REF!</f>
        <v>#REF!</v>
      </c>
    </row>
    <row r="85" spans="1:16" s="33" customFormat="1" ht="15" hidden="1">
      <c r="A85" s="32">
        <v>6</v>
      </c>
      <c r="B85" s="52" t="s">
        <v>45</v>
      </c>
      <c r="C85" s="65" t="s">
        <v>0</v>
      </c>
      <c r="D85" s="65" t="s">
        <v>0</v>
      </c>
      <c r="E85" s="65" t="s">
        <v>0</v>
      </c>
      <c r="F85" s="65" t="s">
        <v>0</v>
      </c>
      <c r="G85" s="65" t="s">
        <v>0</v>
      </c>
      <c r="H85" s="8" t="e">
        <f>#REF!+#REF!+#REF!+#REF!+#REF!+#REF!+#REF!+#REF!</f>
        <v>#REF!</v>
      </c>
      <c r="I85" s="8" t="e">
        <f>#REF!+#REF!+#REF!+#REF!+#REF!+#REF!+#REF!+#REF!</f>
        <v>#REF!</v>
      </c>
      <c r="J85" s="8" t="e">
        <f>#REF!+#REF!+#REF!+#REF!+#REF!+#REF!+#REF!+#REF!</f>
        <v>#REF!</v>
      </c>
      <c r="K85" s="8" t="e">
        <f>#REF!+#REF!+#REF!+#REF!+#REF!+#REF!+#REF!+#REF!</f>
        <v>#REF!</v>
      </c>
      <c r="L85" s="8"/>
      <c r="M85" s="8" t="e">
        <f>#REF!+#REF!+#REF!+#REF!+#REF!+#REF!+#REF!+#REF!</f>
        <v>#REF!</v>
      </c>
      <c r="N85" s="8" t="e">
        <f>#REF!+#REF!+#REF!+#REF!+#REF!+#REF!+#REF!+#REF!</f>
        <v>#REF!</v>
      </c>
      <c r="O85" s="8" t="e">
        <f>#REF!+#REF!+#REF!+#REF!+#REF!+#REF!+#REF!+#REF!</f>
        <v>#REF!</v>
      </c>
      <c r="P85" s="8" t="e">
        <f>#REF!+#REF!+#REF!+#REF!+#REF!+#REF!+#REF!+#REF!</f>
        <v>#REF!</v>
      </c>
    </row>
    <row r="86" spans="1:16" s="33" customFormat="1" ht="15" hidden="1">
      <c r="A86" s="32"/>
      <c r="B86" s="45" t="s">
        <v>70</v>
      </c>
      <c r="C86" s="65" t="s">
        <v>0</v>
      </c>
      <c r="D86" s="65" t="s">
        <v>0</v>
      </c>
      <c r="E86" s="65" t="s">
        <v>0</v>
      </c>
      <c r="F86" s="65" t="s">
        <v>0</v>
      </c>
      <c r="G86" s="65" t="s">
        <v>0</v>
      </c>
      <c r="H86" s="8" t="e">
        <f>#REF!+#REF!+#REF!+#REF!+#REF!+#REF!+#REF!+#REF!</f>
        <v>#REF!</v>
      </c>
      <c r="I86" s="8" t="e">
        <f>#REF!+#REF!+#REF!+#REF!+#REF!+#REF!+#REF!+#REF!</f>
        <v>#REF!</v>
      </c>
      <c r="J86" s="8" t="e">
        <f>#REF!+#REF!+#REF!+#REF!+#REF!+#REF!+#REF!+#REF!</f>
        <v>#REF!</v>
      </c>
      <c r="K86" s="8" t="e">
        <f>#REF!+#REF!+#REF!+#REF!+#REF!+#REF!+#REF!+#REF!</f>
        <v>#REF!</v>
      </c>
      <c r="L86" s="8"/>
      <c r="M86" s="8" t="e">
        <f>#REF!+#REF!+#REF!+#REF!+#REF!+#REF!+#REF!+#REF!</f>
        <v>#REF!</v>
      </c>
      <c r="N86" s="8" t="e">
        <f>#REF!+#REF!+#REF!+#REF!+#REF!+#REF!+#REF!+#REF!</f>
        <v>#REF!</v>
      </c>
      <c r="O86" s="8" t="e">
        <f>#REF!+#REF!+#REF!+#REF!+#REF!+#REF!+#REF!+#REF!</f>
        <v>#REF!</v>
      </c>
      <c r="P86" s="8" t="e">
        <f>#REF!+#REF!+#REF!+#REF!+#REF!+#REF!+#REF!+#REF!</f>
        <v>#REF!</v>
      </c>
    </row>
    <row r="87" spans="1:16" s="25" customFormat="1" ht="15" hidden="1">
      <c r="A87" s="20"/>
      <c r="B87" s="54" t="s">
        <v>71</v>
      </c>
      <c r="C87" s="65" t="s">
        <v>0</v>
      </c>
      <c r="D87" s="65" t="s">
        <v>0</v>
      </c>
      <c r="E87" s="65" t="s">
        <v>0</v>
      </c>
      <c r="F87" s="65" t="s">
        <v>0</v>
      </c>
      <c r="G87" s="65" t="s">
        <v>0</v>
      </c>
      <c r="H87" s="23" t="e">
        <f>#REF!+#REF!+#REF!+#REF!+#REF!+#REF!+#REF!+#REF!</f>
        <v>#REF!</v>
      </c>
      <c r="I87" s="23" t="e">
        <f>#REF!+#REF!+#REF!+#REF!+#REF!+#REF!+#REF!+#REF!</f>
        <v>#REF!</v>
      </c>
      <c r="J87" s="23" t="e">
        <f>#REF!+#REF!+#REF!+#REF!+#REF!+#REF!+#REF!+#REF!</f>
        <v>#REF!</v>
      </c>
      <c r="K87" s="23" t="e">
        <f>#REF!+#REF!+#REF!+#REF!+#REF!+#REF!+#REF!+#REF!</f>
        <v>#REF!</v>
      </c>
      <c r="L87" s="23"/>
      <c r="M87" s="23" t="e">
        <f>#REF!+#REF!+#REF!+#REF!+#REF!+#REF!+#REF!+#REF!</f>
        <v>#REF!</v>
      </c>
      <c r="N87" s="23" t="e">
        <f>#REF!+#REF!+#REF!+#REF!+#REF!+#REF!+#REF!+#REF!</f>
        <v>#REF!</v>
      </c>
      <c r="O87" s="23" t="e">
        <f>#REF!+#REF!+#REF!+#REF!+#REF!+#REF!+#REF!+#REF!</f>
        <v>#REF!</v>
      </c>
      <c r="P87" s="23" t="e">
        <f>#REF!+#REF!+#REF!+#REF!+#REF!+#REF!+#REF!+#REF!</f>
        <v>#REF!</v>
      </c>
    </row>
    <row r="88" spans="1:16" s="33" customFormat="1" ht="15" hidden="1">
      <c r="A88" s="32">
        <v>7</v>
      </c>
      <c r="B88" s="52" t="s">
        <v>54</v>
      </c>
      <c r="C88" s="65" t="s">
        <v>0</v>
      </c>
      <c r="D88" s="65" t="s">
        <v>0</v>
      </c>
      <c r="E88" s="65" t="s">
        <v>0</v>
      </c>
      <c r="F88" s="65" t="s">
        <v>0</v>
      </c>
      <c r="G88" s="65" t="s">
        <v>0</v>
      </c>
      <c r="H88" s="8" t="e">
        <f>#REF!+#REF!+#REF!+#REF!+#REF!+#REF!+#REF!+#REF!</f>
        <v>#REF!</v>
      </c>
      <c r="I88" s="8" t="e">
        <f>#REF!+#REF!+#REF!+#REF!+#REF!+#REF!+#REF!+#REF!</f>
        <v>#REF!</v>
      </c>
      <c r="J88" s="8" t="e">
        <f>#REF!+#REF!+#REF!+#REF!+#REF!+#REF!+#REF!+#REF!</f>
        <v>#REF!</v>
      </c>
      <c r="K88" s="8" t="e">
        <f>#REF!+#REF!+#REF!+#REF!+#REF!+#REF!+#REF!+#REF!</f>
        <v>#REF!</v>
      </c>
      <c r="L88" s="8"/>
      <c r="M88" s="8" t="e">
        <f>#REF!+#REF!+#REF!+#REF!+#REF!+#REF!+#REF!+#REF!</f>
        <v>#REF!</v>
      </c>
      <c r="N88" s="8" t="e">
        <f>#REF!+#REF!+#REF!+#REF!+#REF!+#REF!+#REF!+#REF!</f>
        <v>#REF!</v>
      </c>
      <c r="O88" s="8" t="e">
        <f>#REF!+#REF!+#REF!+#REF!+#REF!+#REF!+#REF!+#REF!</f>
        <v>#REF!</v>
      </c>
      <c r="P88" s="8" t="e">
        <f>#REF!+#REF!+#REF!+#REF!+#REF!+#REF!+#REF!+#REF!</f>
        <v>#REF!</v>
      </c>
    </row>
    <row r="89" spans="1:16" s="33" customFormat="1" ht="15" hidden="1">
      <c r="A89" s="32"/>
      <c r="B89" s="45" t="s">
        <v>70</v>
      </c>
      <c r="C89" s="65" t="s">
        <v>0</v>
      </c>
      <c r="D89" s="65" t="s">
        <v>0</v>
      </c>
      <c r="E89" s="65" t="s">
        <v>0</v>
      </c>
      <c r="F89" s="65" t="s">
        <v>0</v>
      </c>
      <c r="G89" s="65" t="s">
        <v>0</v>
      </c>
      <c r="H89" s="8" t="e">
        <f>#REF!+#REF!+#REF!+#REF!+#REF!+#REF!+#REF!+#REF!</f>
        <v>#REF!</v>
      </c>
      <c r="I89" s="8" t="e">
        <f>#REF!+#REF!+#REF!+#REF!+#REF!+#REF!+#REF!+#REF!</f>
        <v>#REF!</v>
      </c>
      <c r="J89" s="8" t="e">
        <f>#REF!+#REF!+#REF!+#REF!+#REF!+#REF!+#REF!+#REF!</f>
        <v>#REF!</v>
      </c>
      <c r="K89" s="8" t="e">
        <f>#REF!+#REF!+#REF!+#REF!+#REF!+#REF!+#REF!+#REF!</f>
        <v>#REF!</v>
      </c>
      <c r="L89" s="8"/>
      <c r="M89" s="8" t="e">
        <f>#REF!+#REF!+#REF!+#REF!+#REF!+#REF!+#REF!+#REF!</f>
        <v>#REF!</v>
      </c>
      <c r="N89" s="8" t="e">
        <f>#REF!+#REF!+#REF!+#REF!+#REF!+#REF!+#REF!+#REF!</f>
        <v>#REF!</v>
      </c>
      <c r="O89" s="8" t="e">
        <f>#REF!+#REF!+#REF!+#REF!+#REF!+#REF!+#REF!+#REF!</f>
        <v>#REF!</v>
      </c>
      <c r="P89" s="8" t="e">
        <f>#REF!+#REF!+#REF!+#REF!+#REF!+#REF!+#REF!+#REF!</f>
        <v>#REF!</v>
      </c>
    </row>
    <row r="90" spans="1:16" s="25" customFormat="1" ht="15" hidden="1">
      <c r="A90" s="20"/>
      <c r="B90" s="54" t="s">
        <v>71</v>
      </c>
      <c r="C90" s="65" t="s">
        <v>0</v>
      </c>
      <c r="D90" s="65" t="s">
        <v>0</v>
      </c>
      <c r="E90" s="65" t="s">
        <v>0</v>
      </c>
      <c r="F90" s="65" t="s">
        <v>0</v>
      </c>
      <c r="G90" s="65" t="s">
        <v>0</v>
      </c>
      <c r="H90" s="23" t="e">
        <f>#REF!+#REF!+#REF!+#REF!+#REF!+#REF!+#REF!+#REF!</f>
        <v>#REF!</v>
      </c>
      <c r="I90" s="23" t="e">
        <f>#REF!+#REF!+#REF!+#REF!+#REF!+#REF!+#REF!+#REF!</f>
        <v>#REF!</v>
      </c>
      <c r="J90" s="23" t="e">
        <f>#REF!+#REF!+#REF!+#REF!+#REF!+#REF!+#REF!+#REF!</f>
        <v>#REF!</v>
      </c>
      <c r="K90" s="23" t="e">
        <f>#REF!+#REF!+#REF!+#REF!+#REF!+#REF!+#REF!+#REF!</f>
        <v>#REF!</v>
      </c>
      <c r="L90" s="23"/>
      <c r="M90" s="23" t="e">
        <f>#REF!+#REF!+#REF!+#REF!+#REF!+#REF!+#REF!+#REF!</f>
        <v>#REF!</v>
      </c>
      <c r="N90" s="23" t="e">
        <f>#REF!+#REF!+#REF!+#REF!+#REF!+#REF!+#REF!+#REF!</f>
        <v>#REF!</v>
      </c>
      <c r="O90" s="23" t="e">
        <f>#REF!+#REF!+#REF!+#REF!+#REF!+#REF!+#REF!+#REF!</f>
        <v>#REF!</v>
      </c>
      <c r="P90" s="23" t="e">
        <f>#REF!+#REF!+#REF!+#REF!+#REF!+#REF!+#REF!+#REF!</f>
        <v>#REF!</v>
      </c>
    </row>
    <row r="91" spans="1:16" s="33" customFormat="1" ht="63" hidden="1">
      <c r="A91" s="32"/>
      <c r="B91" s="62" t="s">
        <v>69</v>
      </c>
      <c r="C91" s="65" t="s">
        <v>0</v>
      </c>
      <c r="D91" s="65" t="s">
        <v>0</v>
      </c>
      <c r="E91" s="65" t="s">
        <v>0</v>
      </c>
      <c r="F91" s="65" t="s">
        <v>0</v>
      </c>
      <c r="G91" s="65" t="s">
        <v>0</v>
      </c>
      <c r="H91" s="7" t="e">
        <f>#REF!+#REF!+#REF!+#REF!+#REF!+#REF!+#REF!+#REF!</f>
        <v>#REF!</v>
      </c>
      <c r="I91" s="7" t="e">
        <f>#REF!+#REF!+#REF!+#REF!+#REF!+#REF!+#REF!+#REF!</f>
        <v>#REF!</v>
      </c>
      <c r="J91" s="7" t="e">
        <f>#REF!+#REF!+#REF!+#REF!+#REF!+#REF!+#REF!+#REF!</f>
        <v>#REF!</v>
      </c>
      <c r="K91" s="7" t="e">
        <f>#REF!+#REF!+#REF!+#REF!+#REF!+#REF!+#REF!+#REF!</f>
        <v>#REF!</v>
      </c>
      <c r="L91" s="7"/>
      <c r="M91" s="7" t="e">
        <f>#REF!+#REF!+#REF!+#REF!+#REF!+#REF!+#REF!+#REF!</f>
        <v>#REF!</v>
      </c>
      <c r="N91" s="7" t="e">
        <f>#REF!+#REF!+#REF!+#REF!+#REF!+#REF!+#REF!+#REF!</f>
        <v>#REF!</v>
      </c>
      <c r="O91" s="7" t="e">
        <f>#REF!+#REF!+#REF!+#REF!+#REF!+#REF!+#REF!+#REF!</f>
        <v>#REF!</v>
      </c>
      <c r="P91" s="7" t="e">
        <f>#REF!+#REF!+#REF!+#REF!+#REF!+#REF!+#REF!+#REF!</f>
        <v>#REF!</v>
      </c>
    </row>
    <row r="92" spans="1:16" s="27" customFormat="1" ht="25.5" hidden="1">
      <c r="A92" s="31"/>
      <c r="B92" s="47" t="s">
        <v>84</v>
      </c>
      <c r="C92" s="65" t="s">
        <v>0</v>
      </c>
      <c r="D92" s="65" t="s">
        <v>0</v>
      </c>
      <c r="E92" s="65" t="s">
        <v>0</v>
      </c>
      <c r="F92" s="65" t="s">
        <v>0</v>
      </c>
      <c r="G92" s="65" t="s">
        <v>0</v>
      </c>
      <c r="H92" s="7" t="e">
        <f>#REF!+#REF!+#REF!+#REF!+#REF!+#REF!+#REF!+#REF!</f>
        <v>#REF!</v>
      </c>
      <c r="I92" s="7" t="e">
        <f>#REF!+#REF!+#REF!+#REF!+#REF!+#REF!+#REF!+#REF!</f>
        <v>#REF!</v>
      </c>
      <c r="J92" s="7" t="e">
        <f>#REF!+#REF!+#REF!+#REF!+#REF!+#REF!+#REF!+#REF!</f>
        <v>#REF!</v>
      </c>
      <c r="K92" s="7" t="e">
        <f>#REF!+#REF!+#REF!+#REF!+#REF!+#REF!+#REF!+#REF!</f>
        <v>#REF!</v>
      </c>
      <c r="L92" s="7"/>
      <c r="M92" s="7" t="e">
        <f>#REF!+#REF!+#REF!+#REF!+#REF!+#REF!+#REF!+#REF!</f>
        <v>#REF!</v>
      </c>
      <c r="N92" s="7" t="e">
        <f>#REF!+#REF!+#REF!+#REF!+#REF!+#REF!+#REF!+#REF!</f>
        <v>#REF!</v>
      </c>
      <c r="O92" s="7" t="e">
        <f>#REF!+#REF!+#REF!+#REF!+#REF!+#REF!+#REF!+#REF!</f>
        <v>#REF!</v>
      </c>
      <c r="P92" s="7" t="e">
        <f>#REF!+#REF!+#REF!+#REF!+#REF!+#REF!+#REF!+#REF!</f>
        <v>#REF!</v>
      </c>
    </row>
    <row r="93" spans="1:16" s="33" customFormat="1" ht="15" hidden="1">
      <c r="A93" s="32">
        <v>1</v>
      </c>
      <c r="B93" s="52" t="s">
        <v>25</v>
      </c>
      <c r="C93" s="65" t="s">
        <v>0</v>
      </c>
      <c r="D93" s="65" t="s">
        <v>0</v>
      </c>
      <c r="E93" s="65" t="s">
        <v>0</v>
      </c>
      <c r="F93" s="65" t="s">
        <v>0</v>
      </c>
      <c r="G93" s="65" t="s">
        <v>0</v>
      </c>
      <c r="H93" s="8" t="e">
        <f>#REF!+#REF!+#REF!+#REF!+#REF!+#REF!+#REF!+#REF!</f>
        <v>#REF!</v>
      </c>
      <c r="I93" s="8" t="e">
        <f>#REF!+#REF!+#REF!+#REF!+#REF!+#REF!+#REF!+#REF!</f>
        <v>#REF!</v>
      </c>
      <c r="J93" s="8" t="e">
        <f>#REF!+#REF!+#REF!+#REF!+#REF!+#REF!+#REF!+#REF!</f>
        <v>#REF!</v>
      </c>
      <c r="K93" s="8" t="e">
        <f>#REF!+#REF!+#REF!+#REF!+#REF!+#REF!+#REF!+#REF!</f>
        <v>#REF!</v>
      </c>
      <c r="L93" s="8"/>
      <c r="M93" s="8" t="e">
        <f>#REF!+#REF!+#REF!+#REF!+#REF!+#REF!+#REF!+#REF!</f>
        <v>#REF!</v>
      </c>
      <c r="N93" s="8" t="e">
        <f>#REF!+#REF!+#REF!+#REF!+#REF!+#REF!+#REF!+#REF!</f>
        <v>#REF!</v>
      </c>
      <c r="O93" s="8" t="e">
        <f>#REF!+#REF!+#REF!+#REF!+#REF!+#REF!+#REF!+#REF!</f>
        <v>#REF!</v>
      </c>
      <c r="P93" s="8" t="e">
        <f>#REF!+#REF!+#REF!+#REF!+#REF!+#REF!+#REF!+#REF!</f>
        <v>#REF!</v>
      </c>
    </row>
    <row r="94" spans="1:16" s="33" customFormat="1" ht="15" hidden="1">
      <c r="A94" s="32">
        <v>2</v>
      </c>
      <c r="B94" s="52" t="s">
        <v>27</v>
      </c>
      <c r="C94" s="65" t="s">
        <v>0</v>
      </c>
      <c r="D94" s="65" t="s">
        <v>0</v>
      </c>
      <c r="E94" s="65" t="s">
        <v>0</v>
      </c>
      <c r="F94" s="65" t="s">
        <v>0</v>
      </c>
      <c r="G94" s="65" t="s">
        <v>0</v>
      </c>
      <c r="H94" s="8" t="e">
        <f>#REF!+#REF!+#REF!+#REF!+#REF!+#REF!+#REF!+#REF!</f>
        <v>#REF!</v>
      </c>
      <c r="I94" s="8" t="e">
        <f>#REF!+#REF!+#REF!+#REF!+#REF!+#REF!+#REF!+#REF!</f>
        <v>#REF!</v>
      </c>
      <c r="J94" s="8" t="e">
        <f>#REF!+#REF!+#REF!+#REF!+#REF!+#REF!+#REF!+#REF!</f>
        <v>#REF!</v>
      </c>
      <c r="K94" s="8" t="e">
        <f>#REF!+#REF!+#REF!+#REF!+#REF!+#REF!+#REF!+#REF!</f>
        <v>#REF!</v>
      </c>
      <c r="L94" s="8"/>
      <c r="M94" s="8" t="e">
        <f>#REF!+#REF!+#REF!+#REF!+#REF!+#REF!+#REF!+#REF!</f>
        <v>#REF!</v>
      </c>
      <c r="N94" s="8" t="e">
        <f>#REF!+#REF!+#REF!+#REF!+#REF!+#REF!+#REF!+#REF!</f>
        <v>#REF!</v>
      </c>
      <c r="O94" s="8" t="e">
        <f>#REF!+#REF!+#REF!+#REF!+#REF!+#REF!+#REF!+#REF!</f>
        <v>#REF!</v>
      </c>
      <c r="P94" s="8" t="e">
        <f>#REF!+#REF!+#REF!+#REF!+#REF!+#REF!+#REF!+#REF!</f>
        <v>#REF!</v>
      </c>
    </row>
    <row r="95" spans="1:16" s="33" customFormat="1" ht="15" hidden="1">
      <c r="A95" s="32">
        <v>3</v>
      </c>
      <c r="B95" s="52" t="s">
        <v>26</v>
      </c>
      <c r="C95" s="65" t="s">
        <v>0</v>
      </c>
      <c r="D95" s="65" t="s">
        <v>0</v>
      </c>
      <c r="E95" s="65" t="s">
        <v>0</v>
      </c>
      <c r="F95" s="65" t="s">
        <v>0</v>
      </c>
      <c r="G95" s="65" t="s">
        <v>0</v>
      </c>
      <c r="H95" s="8" t="e">
        <f>#REF!+#REF!+#REF!+#REF!+#REF!+#REF!+#REF!+#REF!</f>
        <v>#REF!</v>
      </c>
      <c r="I95" s="8" t="e">
        <f>#REF!+#REF!+#REF!+#REF!+#REF!+#REF!+#REF!+#REF!</f>
        <v>#REF!</v>
      </c>
      <c r="J95" s="8" t="e">
        <f>#REF!+#REF!+#REF!+#REF!+#REF!+#REF!+#REF!+#REF!</f>
        <v>#REF!</v>
      </c>
      <c r="K95" s="8" t="e">
        <f>#REF!+#REF!+#REF!+#REF!+#REF!+#REF!+#REF!+#REF!</f>
        <v>#REF!</v>
      </c>
      <c r="L95" s="8"/>
      <c r="M95" s="8" t="e">
        <f>#REF!+#REF!+#REF!+#REF!+#REF!+#REF!+#REF!+#REF!</f>
        <v>#REF!</v>
      </c>
      <c r="N95" s="8" t="e">
        <f>#REF!+#REF!+#REF!+#REF!+#REF!+#REF!+#REF!+#REF!</f>
        <v>#REF!</v>
      </c>
      <c r="O95" s="8" t="e">
        <f>#REF!+#REF!+#REF!+#REF!+#REF!+#REF!+#REF!+#REF!</f>
        <v>#REF!</v>
      </c>
      <c r="P95" s="8" t="e">
        <f>#REF!+#REF!+#REF!+#REF!+#REF!+#REF!+#REF!+#REF!</f>
        <v>#REF!</v>
      </c>
    </row>
    <row r="96" spans="1:16" s="33" customFormat="1" ht="15" hidden="1">
      <c r="A96" s="32">
        <v>4</v>
      </c>
      <c r="B96" s="52" t="s">
        <v>28</v>
      </c>
      <c r="C96" s="65" t="s">
        <v>0</v>
      </c>
      <c r="D96" s="65" t="s">
        <v>0</v>
      </c>
      <c r="E96" s="65" t="s">
        <v>0</v>
      </c>
      <c r="F96" s="65" t="s">
        <v>0</v>
      </c>
      <c r="G96" s="65" t="s">
        <v>0</v>
      </c>
      <c r="H96" s="8" t="e">
        <f>#REF!+#REF!+#REF!+#REF!+#REF!+#REF!+#REF!+#REF!</f>
        <v>#REF!</v>
      </c>
      <c r="I96" s="8" t="e">
        <f>#REF!+#REF!+#REF!+#REF!+#REF!+#REF!+#REF!+#REF!</f>
        <v>#REF!</v>
      </c>
      <c r="J96" s="8" t="e">
        <f>#REF!+#REF!+#REF!+#REF!+#REF!+#REF!+#REF!+#REF!</f>
        <v>#REF!</v>
      </c>
      <c r="K96" s="8" t="e">
        <f>#REF!+#REF!+#REF!+#REF!+#REF!+#REF!+#REF!+#REF!</f>
        <v>#REF!</v>
      </c>
      <c r="L96" s="8"/>
      <c r="M96" s="8" t="e">
        <f>#REF!+#REF!+#REF!+#REF!+#REF!+#REF!+#REF!+#REF!</f>
        <v>#REF!</v>
      </c>
      <c r="N96" s="8" t="e">
        <f>#REF!+#REF!+#REF!+#REF!+#REF!+#REF!+#REF!+#REF!</f>
        <v>#REF!</v>
      </c>
      <c r="O96" s="8" t="e">
        <f>#REF!+#REF!+#REF!+#REF!+#REF!+#REF!+#REF!+#REF!</f>
        <v>#REF!</v>
      </c>
      <c r="P96" s="8" t="e">
        <f>#REF!+#REF!+#REF!+#REF!+#REF!+#REF!+#REF!+#REF!</f>
        <v>#REF!</v>
      </c>
    </row>
    <row r="97" spans="1:18" s="33" customFormat="1" ht="15" hidden="1">
      <c r="A97" s="32">
        <v>5</v>
      </c>
      <c r="B97" s="52" t="s">
        <v>45</v>
      </c>
      <c r="C97" s="65" t="s">
        <v>0</v>
      </c>
      <c r="D97" s="65" t="s">
        <v>0</v>
      </c>
      <c r="E97" s="65" t="s">
        <v>0</v>
      </c>
      <c r="F97" s="65" t="s">
        <v>0</v>
      </c>
      <c r="G97" s="65" t="s">
        <v>0</v>
      </c>
      <c r="H97" s="8" t="e">
        <f>#REF!+#REF!+#REF!+#REF!+#REF!+#REF!+#REF!+#REF!</f>
        <v>#REF!</v>
      </c>
      <c r="I97" s="8" t="e">
        <f>#REF!+#REF!+#REF!+#REF!+#REF!+#REF!+#REF!+#REF!</f>
        <v>#REF!</v>
      </c>
      <c r="J97" s="8" t="e">
        <f>#REF!+#REF!+#REF!+#REF!+#REF!+#REF!+#REF!+#REF!</f>
        <v>#REF!</v>
      </c>
      <c r="K97" s="8" t="e">
        <f>#REF!+#REF!+#REF!+#REF!+#REF!+#REF!+#REF!+#REF!</f>
        <v>#REF!</v>
      </c>
      <c r="L97" s="8"/>
      <c r="M97" s="8" t="e">
        <f>#REF!+#REF!+#REF!+#REF!+#REF!+#REF!+#REF!+#REF!</f>
        <v>#REF!</v>
      </c>
      <c r="N97" s="8" t="e">
        <f>#REF!+#REF!+#REF!+#REF!+#REF!+#REF!+#REF!+#REF!</f>
        <v>#REF!</v>
      </c>
      <c r="O97" s="8" t="e">
        <f>#REF!+#REF!+#REF!+#REF!+#REF!+#REF!+#REF!+#REF!</f>
        <v>#REF!</v>
      </c>
      <c r="P97" s="8" t="e">
        <f>#REF!+#REF!+#REF!+#REF!+#REF!+#REF!+#REF!+#REF!</f>
        <v>#REF!</v>
      </c>
    </row>
    <row r="98" spans="1:18" s="33" customFormat="1" ht="15" hidden="1">
      <c r="A98" s="32">
        <v>6</v>
      </c>
      <c r="B98" s="52" t="s">
        <v>55</v>
      </c>
      <c r="C98" s="65" t="s">
        <v>0</v>
      </c>
      <c r="D98" s="65" t="s">
        <v>0</v>
      </c>
      <c r="E98" s="65" t="s">
        <v>0</v>
      </c>
      <c r="F98" s="65" t="s">
        <v>0</v>
      </c>
      <c r="G98" s="65" t="s">
        <v>0</v>
      </c>
      <c r="H98" s="8" t="e">
        <f>#REF!+#REF!+#REF!+#REF!+#REF!+#REF!+#REF!+#REF!</f>
        <v>#REF!</v>
      </c>
      <c r="I98" s="8" t="e">
        <f>#REF!+#REF!+#REF!+#REF!+#REF!+#REF!+#REF!+#REF!</f>
        <v>#REF!</v>
      </c>
      <c r="J98" s="8" t="e">
        <f>#REF!+#REF!+#REF!+#REF!+#REF!+#REF!+#REF!+#REF!</f>
        <v>#REF!</v>
      </c>
      <c r="K98" s="8" t="e">
        <f>#REF!+#REF!+#REF!+#REF!+#REF!+#REF!+#REF!+#REF!</f>
        <v>#REF!</v>
      </c>
      <c r="L98" s="8"/>
      <c r="M98" s="8" t="e">
        <f>#REF!+#REF!+#REF!+#REF!+#REF!+#REF!+#REF!+#REF!</f>
        <v>#REF!</v>
      </c>
      <c r="N98" s="8" t="e">
        <f>#REF!+#REF!+#REF!+#REF!+#REF!+#REF!+#REF!+#REF!</f>
        <v>#REF!</v>
      </c>
      <c r="O98" s="8" t="e">
        <f>#REF!+#REF!+#REF!+#REF!+#REF!+#REF!+#REF!+#REF!</f>
        <v>#REF!</v>
      </c>
      <c r="P98" s="8" t="e">
        <f>#REF!+#REF!+#REF!+#REF!+#REF!+#REF!+#REF!+#REF!</f>
        <v>#REF!</v>
      </c>
    </row>
    <row r="99" spans="1:18" s="2" customFormat="1" ht="23.25" hidden="1" customHeight="1">
      <c r="A99" s="55"/>
      <c r="B99" s="55" t="s">
        <v>43</v>
      </c>
      <c r="C99" s="55"/>
      <c r="D99" s="55"/>
      <c r="E99" s="55"/>
      <c r="F99" s="55"/>
      <c r="G99" s="55"/>
      <c r="H99" s="7" t="e">
        <f>#REF!+#REF!+#REF!+#REF!+#REF!+#REF!+#REF!+#REF!</f>
        <v>#REF!</v>
      </c>
      <c r="I99" s="7" t="e">
        <f>#REF!+#REF!+#REF!+#REF!+#REF!+#REF!+#REF!+#REF!</f>
        <v>#REF!</v>
      </c>
      <c r="J99" s="7" t="e">
        <f>#REF!+#REF!+#REF!+#REF!+#REF!+#REF!+#REF!+#REF!</f>
        <v>#REF!</v>
      </c>
      <c r="K99" s="7" t="e">
        <f>#REF!+#REF!+#REF!+#REF!+#REF!+#REF!+#REF!+#REF!</f>
        <v>#REF!</v>
      </c>
      <c r="L99" s="7"/>
      <c r="M99" s="7" t="e">
        <f>#REF!+#REF!+#REF!+#REF!+#REF!+#REF!+#REF!+#REF!</f>
        <v>#REF!</v>
      </c>
      <c r="N99" s="7" t="e">
        <f>#REF!+#REF!+#REF!+#REF!+#REF!+#REF!+#REF!+#REF!</f>
        <v>#REF!</v>
      </c>
      <c r="O99" s="7" t="e">
        <f>#REF!+#REF!+#REF!+#REF!+#REF!+#REF!+#REF!+#REF!</f>
        <v>#REF!</v>
      </c>
      <c r="P99" s="7" t="e">
        <f>#REF!+#REF!+#REF!+#REF!+#REF!+#REF!+#REF!+#REF!</f>
        <v>#REF!</v>
      </c>
    </row>
    <row r="100" spans="1:18" s="28" customFormat="1" ht="15.75" customHeight="1">
      <c r="H100" s="12">
        <v>667387500</v>
      </c>
      <c r="I100" s="28">
        <v>9428900</v>
      </c>
      <c r="J100" s="57">
        <v>405472600</v>
      </c>
      <c r="K100" s="29">
        <v>252486000</v>
      </c>
      <c r="L100" s="29"/>
      <c r="M100" s="29" t="e">
        <f>30935232.77-M99</f>
        <v>#REF!</v>
      </c>
      <c r="N100" s="29"/>
      <c r="O100" s="29"/>
      <c r="P100" s="29" t="s">
        <v>85</v>
      </c>
      <c r="R100" s="106" t="s">
        <v>29</v>
      </c>
    </row>
    <row r="101" spans="1:18" s="28" customFormat="1" ht="15.75" customHeight="1">
      <c r="H101" s="30" t="e">
        <f>H100-H99</f>
        <v>#REF!</v>
      </c>
      <c r="I101" s="30" t="e">
        <f>I100-I99</f>
        <v>#REF!</v>
      </c>
      <c r="J101" s="29" t="e">
        <f>J100-J99</f>
        <v>#REF!</v>
      </c>
      <c r="K101" s="29" t="e">
        <f>K100-K99</f>
        <v>#REF!</v>
      </c>
      <c r="L101" s="29"/>
      <c r="M101" s="29">
        <v>174273</v>
      </c>
      <c r="N101" s="29"/>
      <c r="O101" s="29"/>
      <c r="P101" s="29"/>
    </row>
    <row r="102" spans="1:18" s="28" customFormat="1" ht="16.5">
      <c r="B102" s="66" t="s">
        <v>92</v>
      </c>
      <c r="C102" s="66"/>
      <c r="D102" s="66"/>
      <c r="E102" s="66"/>
      <c r="F102" s="66"/>
      <c r="G102" s="66"/>
      <c r="H102" s="67"/>
      <c r="I102" s="67" t="s">
        <v>29</v>
      </c>
      <c r="J102" s="66" t="s">
        <v>2</v>
      </c>
      <c r="K102" s="13"/>
      <c r="L102" s="29"/>
      <c r="M102" s="29" t="e">
        <f>SUM(M100:M101)</f>
        <v>#REF!</v>
      </c>
      <c r="N102" s="29"/>
      <c r="O102" s="29"/>
      <c r="P102" s="29"/>
    </row>
    <row r="103" spans="1:18" ht="16.5">
      <c r="B103" s="66"/>
      <c r="C103" s="66"/>
      <c r="D103" s="66"/>
      <c r="E103" s="66"/>
      <c r="F103" s="66"/>
      <c r="G103" s="66"/>
      <c r="H103" s="66"/>
      <c r="I103" s="66"/>
      <c r="J103" s="66"/>
      <c r="L103" s="13"/>
      <c r="M103" s="13"/>
      <c r="N103" s="13"/>
      <c r="O103" s="13"/>
      <c r="P103" s="13"/>
    </row>
    <row r="104" spans="1:18" ht="16.5">
      <c r="B104" s="66" t="s">
        <v>3</v>
      </c>
      <c r="C104" s="66"/>
      <c r="D104" s="66"/>
      <c r="E104" s="66"/>
      <c r="F104" s="66"/>
      <c r="G104" s="66"/>
      <c r="H104" s="67"/>
      <c r="I104" s="67"/>
      <c r="J104" s="66" t="s">
        <v>4</v>
      </c>
    </row>
    <row r="105" spans="1:18" ht="16.5">
      <c r="B105" s="66"/>
      <c r="C105" s="66"/>
      <c r="D105" s="66"/>
      <c r="E105" s="66"/>
      <c r="F105" s="66"/>
      <c r="G105" s="66"/>
      <c r="H105" s="66"/>
      <c r="I105" s="66"/>
      <c r="J105" s="66"/>
    </row>
    <row r="106" spans="1:18" ht="16.5">
      <c r="B106" s="66" t="s">
        <v>93</v>
      </c>
      <c r="C106" s="66"/>
      <c r="D106" s="66"/>
      <c r="E106" s="66"/>
      <c r="F106" s="66"/>
      <c r="G106" s="66"/>
      <c r="H106" s="67"/>
      <c r="I106" s="67"/>
      <c r="J106" s="66" t="s">
        <v>132</v>
      </c>
    </row>
    <row r="107" spans="1:18" ht="16.5">
      <c r="B107" s="66"/>
      <c r="C107" s="66"/>
      <c r="D107" s="66"/>
      <c r="E107" s="66"/>
      <c r="F107" s="66"/>
      <c r="G107" s="66"/>
      <c r="H107" s="66"/>
      <c r="I107" s="66"/>
      <c r="J107" s="66"/>
    </row>
    <row r="108" spans="1:18" ht="16.5">
      <c r="B108" s="66" t="s">
        <v>94</v>
      </c>
      <c r="C108" s="66"/>
      <c r="D108" s="66"/>
      <c r="E108" s="66"/>
      <c r="F108" s="66"/>
      <c r="G108" s="66"/>
      <c r="J108"/>
    </row>
    <row r="109" spans="1:18">
      <c r="J109"/>
    </row>
    <row r="110" spans="1:18" ht="16.5">
      <c r="B110" s="66" t="s">
        <v>95</v>
      </c>
      <c r="C110" s="66"/>
      <c r="D110" s="66"/>
      <c r="E110" s="66"/>
      <c r="F110" s="66"/>
      <c r="G110" s="66"/>
      <c r="J110"/>
    </row>
    <row r="111" spans="1:18" ht="16.5">
      <c r="B111" s="66" t="s">
        <v>98</v>
      </c>
      <c r="C111" s="66"/>
      <c r="D111" s="66"/>
      <c r="E111" s="66"/>
      <c r="F111" s="66"/>
      <c r="G111" s="66"/>
      <c r="H111" s="14"/>
      <c r="I111" s="14"/>
      <c r="J111" s="66" t="s">
        <v>96</v>
      </c>
    </row>
    <row r="112" spans="1:18">
      <c r="J112"/>
    </row>
  </sheetData>
  <mergeCells count="27">
    <mergeCell ref="A2:S2"/>
    <mergeCell ref="A3:S3"/>
    <mergeCell ref="A4:S4"/>
    <mergeCell ref="A5:S5"/>
    <mergeCell ref="A7:A9"/>
    <mergeCell ref="B7:B9"/>
    <mergeCell ref="C7:G7"/>
    <mergeCell ref="H7:L7"/>
    <mergeCell ref="M7:Q7"/>
    <mergeCell ref="M8:M9"/>
    <mergeCell ref="C8:C9"/>
    <mergeCell ref="D8:G8"/>
    <mergeCell ref="H8:H9"/>
    <mergeCell ref="I8:L8"/>
    <mergeCell ref="N8:Q8"/>
    <mergeCell ref="R7:R9"/>
    <mergeCell ref="B11:Q11"/>
    <mergeCell ref="B51:P51"/>
    <mergeCell ref="B55:P55"/>
    <mergeCell ref="A38:P38"/>
    <mergeCell ref="B39:P39"/>
    <mergeCell ref="B45:P45"/>
    <mergeCell ref="B48:P48"/>
    <mergeCell ref="B49:P49"/>
    <mergeCell ref="B54:P54"/>
    <mergeCell ref="B52:P52"/>
    <mergeCell ref="B46:R46"/>
  </mergeCells>
  <pageMargins left="0.27" right="0.16" top="0.31496062992125984" bottom="0.39370078740157483" header="0.31496062992125984" footer="0.39370078740157483"/>
  <pageSetup paperSize="9" scale="47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44"/>
  <sheetViews>
    <sheetView tabSelected="1" topLeftCell="A4" zoomScale="70" zoomScaleNormal="70" zoomScaleSheetLayoutView="90" workbookViewId="0">
      <pane xSplit="2" topLeftCell="C1" activePane="topRight" state="frozen"/>
      <selection activeCell="A46" sqref="A46"/>
      <selection pane="topRight" activeCell="E13" sqref="E13"/>
    </sheetView>
  </sheetViews>
  <sheetFormatPr defaultRowHeight="12.75"/>
  <cols>
    <col min="1" max="1" width="10" style="73" customWidth="1"/>
    <col min="2" max="2" width="30.140625" style="73" customWidth="1"/>
    <col min="3" max="3" width="13.28515625" style="73" customWidth="1"/>
    <col min="4" max="4" width="11.42578125" style="73" customWidth="1"/>
    <col min="5" max="5" width="12.28515625" style="73" customWidth="1"/>
    <col min="6" max="6" width="11.42578125" style="73" customWidth="1"/>
    <col min="7" max="7" width="11.85546875" style="73" customWidth="1"/>
    <col min="8" max="10" width="13.7109375" style="73" bestFit="1" customWidth="1"/>
    <col min="11" max="11" width="10.42578125" style="73" bestFit="1" customWidth="1"/>
    <col min="12" max="12" width="12.140625" style="73" customWidth="1"/>
    <col min="13" max="13" width="12.7109375" style="73" bestFit="1" customWidth="1"/>
    <col min="14" max="14" width="13.7109375" style="73" bestFit="1" customWidth="1"/>
    <col min="15" max="15" width="13.140625" style="73" bestFit="1" customWidth="1"/>
    <col min="16" max="16" width="11.5703125" style="73" bestFit="1" customWidth="1"/>
    <col min="17" max="17" width="10.140625" style="73" customWidth="1"/>
    <col min="18" max="18" width="34.85546875" style="73" customWidth="1"/>
    <col min="19" max="16384" width="9.140625" style="73"/>
  </cols>
  <sheetData>
    <row r="1" spans="1:21">
      <c r="C1" s="1" t="s">
        <v>29</v>
      </c>
    </row>
    <row r="3" spans="1:21" s="112" customFormat="1" ht="18.75">
      <c r="A3" s="189" t="s">
        <v>86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11"/>
    </row>
    <row r="4" spans="1:21" s="112" customFormat="1" ht="18.75">
      <c r="A4" s="189" t="s">
        <v>97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11"/>
    </row>
    <row r="5" spans="1:21" s="112" customFormat="1" ht="15.75">
      <c r="A5" s="190" t="s">
        <v>155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13"/>
    </row>
    <row r="6" spans="1:21" s="112" customFormat="1" ht="15.75">
      <c r="A6" s="191" t="s">
        <v>159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10"/>
    </row>
    <row r="7" spans="1:21" s="112" customFormat="1" ht="15.7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21" ht="49.5" customHeight="1">
      <c r="A8" s="192"/>
      <c r="B8" s="187" t="s">
        <v>6</v>
      </c>
      <c r="C8" s="187" t="s">
        <v>156</v>
      </c>
      <c r="D8" s="187"/>
      <c r="E8" s="187"/>
      <c r="F8" s="187"/>
      <c r="G8" s="187"/>
      <c r="H8" s="187" t="s">
        <v>139</v>
      </c>
      <c r="I8" s="187"/>
      <c r="J8" s="187"/>
      <c r="K8" s="187"/>
      <c r="L8" s="187"/>
      <c r="M8" s="187" t="s">
        <v>124</v>
      </c>
      <c r="N8" s="187"/>
      <c r="O8" s="187"/>
      <c r="P8" s="187"/>
      <c r="Q8" s="188"/>
      <c r="R8" s="184" t="s">
        <v>125</v>
      </c>
    </row>
    <row r="9" spans="1:21" ht="12.75" customHeight="1">
      <c r="A9" s="192"/>
      <c r="B9" s="187"/>
      <c r="C9" s="187" t="s">
        <v>1</v>
      </c>
      <c r="D9" s="187" t="s">
        <v>87</v>
      </c>
      <c r="E9" s="187"/>
      <c r="F9" s="187"/>
      <c r="G9" s="188"/>
      <c r="H9" s="187" t="s">
        <v>7</v>
      </c>
      <c r="I9" s="187" t="s">
        <v>87</v>
      </c>
      <c r="J9" s="187"/>
      <c r="K9" s="187"/>
      <c r="L9" s="188"/>
      <c r="M9" s="187" t="s">
        <v>7</v>
      </c>
      <c r="N9" s="187" t="s">
        <v>87</v>
      </c>
      <c r="O9" s="187"/>
      <c r="P9" s="187"/>
      <c r="Q9" s="188"/>
      <c r="R9" s="184"/>
    </row>
    <row r="10" spans="1:21" ht="50.25" customHeight="1">
      <c r="A10" s="192"/>
      <c r="B10" s="187"/>
      <c r="C10" s="187"/>
      <c r="D10" s="114" t="s">
        <v>88</v>
      </c>
      <c r="E10" s="114" t="s">
        <v>89</v>
      </c>
      <c r="F10" s="114" t="s">
        <v>90</v>
      </c>
      <c r="G10" s="114" t="s">
        <v>91</v>
      </c>
      <c r="H10" s="187"/>
      <c r="I10" s="114" t="s">
        <v>88</v>
      </c>
      <c r="J10" s="114" t="s">
        <v>89</v>
      </c>
      <c r="K10" s="114" t="s">
        <v>90</v>
      </c>
      <c r="L10" s="114" t="s">
        <v>91</v>
      </c>
      <c r="M10" s="187"/>
      <c r="N10" s="114" t="s">
        <v>88</v>
      </c>
      <c r="O10" s="114" t="s">
        <v>89</v>
      </c>
      <c r="P10" s="114" t="s">
        <v>90</v>
      </c>
      <c r="Q10" s="115" t="s">
        <v>91</v>
      </c>
      <c r="R10" s="184"/>
    </row>
    <row r="11" spans="1:2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116">
        <v>17</v>
      </c>
      <c r="R11" s="4">
        <v>18</v>
      </c>
    </row>
    <row r="12" spans="1:21" ht="15.75" customHeight="1">
      <c r="A12" s="185" t="s">
        <v>155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</row>
    <row r="13" spans="1:21" s="112" customFormat="1" ht="38.25">
      <c r="A13" s="76"/>
      <c r="B13" s="117" t="s">
        <v>157</v>
      </c>
      <c r="C13" s="78">
        <f>SUM(D13:G13)</f>
        <v>821435.4</v>
      </c>
      <c r="D13" s="78">
        <v>0</v>
      </c>
      <c r="E13" s="78">
        <f>211069.8+2217.7+462805.1+35615+19974.1</f>
        <v>731681.7</v>
      </c>
      <c r="F13" s="78">
        <f>44270.4+6228</f>
        <v>50498.400000000001</v>
      </c>
      <c r="G13" s="78">
        <f>330+26182.8+12742.5</f>
        <v>39255.300000000003</v>
      </c>
      <c r="H13" s="78">
        <f t="shared" ref="H13:H18" si="0">SUM(I13:L13)</f>
        <v>19974.099999999999</v>
      </c>
      <c r="I13" s="78">
        <f>I14+I19</f>
        <v>0</v>
      </c>
      <c r="J13" s="78">
        <f>J14+J19</f>
        <v>19974.099999999999</v>
      </c>
      <c r="K13" s="78">
        <f>K14+K19</f>
        <v>0</v>
      </c>
      <c r="L13" s="78">
        <f>L14+L19</f>
        <v>0</v>
      </c>
      <c r="M13" s="78">
        <f t="shared" ref="M13:M18" si="1">SUM(N13:Q13)</f>
        <v>19974.079999999998</v>
      </c>
      <c r="N13" s="78">
        <f>N14+N19</f>
        <v>0</v>
      </c>
      <c r="O13" s="78">
        <f>O14+O19</f>
        <v>19974.079999999998</v>
      </c>
      <c r="P13" s="78">
        <f>P14+P19</f>
        <v>0</v>
      </c>
      <c r="Q13" s="78">
        <f>Q14+Q19</f>
        <v>0</v>
      </c>
      <c r="R13" s="147"/>
      <c r="S13" s="144"/>
      <c r="T13" s="144"/>
      <c r="U13" s="144"/>
    </row>
    <row r="14" spans="1:21" s="112" customFormat="1" ht="63">
      <c r="A14" s="143"/>
      <c r="B14" s="61" t="s">
        <v>51</v>
      </c>
      <c r="C14" s="143" t="s">
        <v>0</v>
      </c>
      <c r="D14" s="143" t="s">
        <v>0</v>
      </c>
      <c r="E14" s="143" t="s">
        <v>0</v>
      </c>
      <c r="F14" s="143" t="s">
        <v>0</v>
      </c>
      <c r="G14" s="143" t="s">
        <v>0</v>
      </c>
      <c r="H14" s="78">
        <f t="shared" si="0"/>
        <v>16677.3</v>
      </c>
      <c r="I14" s="78">
        <f>SUM(I15:I18)</f>
        <v>0</v>
      </c>
      <c r="J14" s="78">
        <f>SUM(J15:J18)</f>
        <v>16677.3</v>
      </c>
      <c r="K14" s="78">
        <f>SUM(K15:K18)</f>
        <v>0</v>
      </c>
      <c r="L14" s="78">
        <f>SUM(L15:L18)</f>
        <v>0</v>
      </c>
      <c r="M14" s="78">
        <f t="shared" si="1"/>
        <v>16677.28</v>
      </c>
      <c r="N14" s="78">
        <f>SUM(N15:N18)</f>
        <v>0</v>
      </c>
      <c r="O14" s="78">
        <f>SUM(O15:O18)</f>
        <v>16677.28</v>
      </c>
      <c r="P14" s="78">
        <f>SUM(P15:P18)</f>
        <v>0</v>
      </c>
      <c r="Q14" s="78">
        <f>SUM(Q15:Q18)</f>
        <v>0</v>
      </c>
      <c r="R14" s="147"/>
      <c r="S14" s="144"/>
      <c r="T14" s="144"/>
      <c r="U14" s="144"/>
    </row>
    <row r="15" spans="1:21" ht="25.5">
      <c r="A15" s="79"/>
      <c r="B15" s="80" t="s">
        <v>49</v>
      </c>
      <c r="C15" s="79" t="s">
        <v>0</v>
      </c>
      <c r="D15" s="79" t="s">
        <v>0</v>
      </c>
      <c r="E15" s="79" t="s">
        <v>0</v>
      </c>
      <c r="F15" s="79" t="s">
        <v>0</v>
      </c>
      <c r="G15" s="79" t="s">
        <v>0</v>
      </c>
      <c r="H15" s="81">
        <f t="shared" si="0"/>
        <v>10188.6</v>
      </c>
      <c r="I15" s="81"/>
      <c r="J15" s="81">
        <v>10188.6</v>
      </c>
      <c r="K15" s="81"/>
      <c r="L15" s="81"/>
      <c r="M15" s="81">
        <f t="shared" si="1"/>
        <v>10188.6</v>
      </c>
      <c r="N15" s="81"/>
      <c r="O15" s="81">
        <v>10188.6</v>
      </c>
      <c r="P15" s="81"/>
      <c r="Q15" s="81"/>
      <c r="R15" s="166" t="s">
        <v>158</v>
      </c>
      <c r="S15" s="144"/>
      <c r="T15" s="144"/>
      <c r="U15" s="144"/>
    </row>
    <row r="16" spans="1:21" ht="25.5" hidden="1">
      <c r="A16" s="79"/>
      <c r="B16" s="80" t="s">
        <v>100</v>
      </c>
      <c r="C16" s="79" t="s">
        <v>0</v>
      </c>
      <c r="D16" s="79" t="s">
        <v>0</v>
      </c>
      <c r="E16" s="79" t="s">
        <v>0</v>
      </c>
      <c r="F16" s="79" t="s">
        <v>0</v>
      </c>
      <c r="G16" s="79" t="s">
        <v>0</v>
      </c>
      <c r="H16" s="81">
        <f t="shared" si="0"/>
        <v>0</v>
      </c>
      <c r="I16" s="81"/>
      <c r="J16" s="81"/>
      <c r="K16" s="81"/>
      <c r="L16" s="81"/>
      <c r="M16" s="81">
        <f t="shared" si="1"/>
        <v>0</v>
      </c>
      <c r="N16" s="81"/>
      <c r="O16" s="81"/>
      <c r="P16" s="81"/>
      <c r="Q16" s="81"/>
      <c r="R16" s="166" t="s">
        <v>158</v>
      </c>
      <c r="S16" s="144"/>
      <c r="T16" s="144"/>
      <c r="U16" s="144"/>
    </row>
    <row r="17" spans="1:21" ht="51" hidden="1">
      <c r="A17" s="79"/>
      <c r="B17" s="80" t="s">
        <v>101</v>
      </c>
      <c r="C17" s="79" t="s">
        <v>0</v>
      </c>
      <c r="D17" s="79" t="s">
        <v>0</v>
      </c>
      <c r="E17" s="79" t="s">
        <v>0</v>
      </c>
      <c r="F17" s="79" t="s">
        <v>0</v>
      </c>
      <c r="G17" s="79" t="s">
        <v>0</v>
      </c>
      <c r="H17" s="81">
        <f t="shared" si="0"/>
        <v>0</v>
      </c>
      <c r="I17" s="81"/>
      <c r="J17" s="81"/>
      <c r="K17" s="81"/>
      <c r="L17" s="81"/>
      <c r="M17" s="81">
        <f t="shared" si="1"/>
        <v>0</v>
      </c>
      <c r="N17" s="81"/>
      <c r="O17" s="81"/>
      <c r="P17" s="81"/>
      <c r="Q17" s="81"/>
      <c r="R17" s="166" t="s">
        <v>158</v>
      </c>
      <c r="S17" s="144"/>
      <c r="T17" s="144"/>
      <c r="U17" s="144"/>
    </row>
    <row r="18" spans="1:21" ht="25.5">
      <c r="A18" s="79"/>
      <c r="B18" s="80" t="s">
        <v>50</v>
      </c>
      <c r="C18" s="79" t="s">
        <v>0</v>
      </c>
      <c r="D18" s="79" t="s">
        <v>0</v>
      </c>
      <c r="E18" s="79" t="s">
        <v>0</v>
      </c>
      <c r="F18" s="79" t="s">
        <v>0</v>
      </c>
      <c r="G18" s="79" t="s">
        <v>0</v>
      </c>
      <c r="H18" s="81">
        <f t="shared" si="0"/>
        <v>6488.7</v>
      </c>
      <c r="I18" s="81"/>
      <c r="J18" s="81">
        <v>6488.7</v>
      </c>
      <c r="K18" s="81"/>
      <c r="L18" s="81"/>
      <c r="M18" s="81">
        <f t="shared" si="1"/>
        <v>6488.68</v>
      </c>
      <c r="N18" s="81"/>
      <c r="O18" s="81">
        <v>6488.68</v>
      </c>
      <c r="P18" s="81"/>
      <c r="Q18" s="81"/>
      <c r="R18" s="166" t="s">
        <v>158</v>
      </c>
      <c r="S18" s="144"/>
      <c r="T18" s="144"/>
      <c r="U18" s="144"/>
    </row>
    <row r="19" spans="1:21" s="112" customFormat="1" ht="94.5">
      <c r="A19" s="169"/>
      <c r="B19" s="62" t="s">
        <v>52</v>
      </c>
      <c r="C19" s="169" t="s">
        <v>0</v>
      </c>
      <c r="D19" s="169" t="s">
        <v>0</v>
      </c>
      <c r="E19" s="169" t="s">
        <v>0</v>
      </c>
      <c r="F19" s="169" t="s">
        <v>0</v>
      </c>
      <c r="G19" s="169" t="s">
        <v>0</v>
      </c>
      <c r="H19" s="78">
        <f t="shared" ref="H19:H24" si="2">SUM(I19:L19)</f>
        <v>3296.8</v>
      </c>
      <c r="I19" s="78">
        <f>SUM(I20:I30)</f>
        <v>0</v>
      </c>
      <c r="J19" s="78">
        <f>SUM(J20:J30)</f>
        <v>3296.8</v>
      </c>
      <c r="K19" s="78">
        <f>SUM(K20:K30)</f>
        <v>0</v>
      </c>
      <c r="L19" s="78">
        <f>SUM(L20:L30)</f>
        <v>0</v>
      </c>
      <c r="M19" s="78">
        <f t="shared" ref="M19:M24" si="3">SUM(N19:Q19)</f>
        <v>3296.8</v>
      </c>
      <c r="N19" s="78">
        <f>SUM(N20:N24)</f>
        <v>0</v>
      </c>
      <c r="O19" s="78">
        <f>SUM(O20:O24)</f>
        <v>3296.8</v>
      </c>
      <c r="P19" s="78">
        <f>SUM(P20:P24)</f>
        <v>0</v>
      </c>
      <c r="Q19" s="78">
        <f>SUM(Q20:Q24)</f>
        <v>0</v>
      </c>
      <c r="R19" s="148"/>
      <c r="S19" s="144">
        <f>O19/J19</f>
        <v>1</v>
      </c>
      <c r="T19" s="144"/>
      <c r="U19" s="144"/>
    </row>
    <row r="20" spans="1:21" ht="63.75" customHeight="1">
      <c r="A20" s="79"/>
      <c r="B20" s="80" t="s">
        <v>189</v>
      </c>
      <c r="C20" s="79" t="s">
        <v>0</v>
      </c>
      <c r="D20" s="79" t="s">
        <v>0</v>
      </c>
      <c r="E20" s="79" t="s">
        <v>0</v>
      </c>
      <c r="F20" s="79" t="s">
        <v>0</v>
      </c>
      <c r="G20" s="79" t="s">
        <v>0</v>
      </c>
      <c r="H20" s="81">
        <f t="shared" si="2"/>
        <v>2693.9</v>
      </c>
      <c r="I20" s="81">
        <f>'ГБ 1'!I20+БСМП!I20+ДГБ!I20+'ГП 1'!I20+'ГП 3'!I20+Стом!I20+Роддом!I20</f>
        <v>0</v>
      </c>
      <c r="J20" s="81">
        <v>2693.9</v>
      </c>
      <c r="K20" s="81"/>
      <c r="L20" s="81"/>
      <c r="M20" s="81">
        <f t="shared" si="3"/>
        <v>2693.9</v>
      </c>
      <c r="N20" s="81"/>
      <c r="O20" s="81">
        <v>2693.9</v>
      </c>
      <c r="P20" s="81"/>
      <c r="Q20" s="81"/>
      <c r="R20" s="166" t="s">
        <v>158</v>
      </c>
      <c r="S20" s="144"/>
      <c r="T20" s="144"/>
      <c r="U20" s="144"/>
    </row>
    <row r="21" spans="1:21" ht="38.25">
      <c r="A21" s="79"/>
      <c r="B21" s="80" t="s">
        <v>190</v>
      </c>
      <c r="C21" s="79" t="s">
        <v>0</v>
      </c>
      <c r="D21" s="79" t="s">
        <v>0</v>
      </c>
      <c r="E21" s="79" t="s">
        <v>0</v>
      </c>
      <c r="F21" s="79" t="s">
        <v>0</v>
      </c>
      <c r="G21" s="79" t="s">
        <v>0</v>
      </c>
      <c r="H21" s="81">
        <f t="shared" si="2"/>
        <v>518.1</v>
      </c>
      <c r="I21" s="81">
        <f>'ГБ 1'!I21+БСМП!I21+ДГБ!I21+'ГП 1'!I21+'ГП 3'!I21+Стом!I21+Роддом!I21</f>
        <v>0</v>
      </c>
      <c r="J21" s="81">
        <v>518.1</v>
      </c>
      <c r="K21" s="81"/>
      <c r="L21" s="81"/>
      <c r="M21" s="81">
        <f t="shared" si="3"/>
        <v>518.1</v>
      </c>
      <c r="N21" s="81"/>
      <c r="O21" s="81">
        <v>518.1</v>
      </c>
      <c r="P21" s="81"/>
      <c r="Q21" s="81"/>
      <c r="R21" s="166" t="s">
        <v>158</v>
      </c>
      <c r="S21" s="144"/>
      <c r="T21" s="144"/>
      <c r="U21" s="144"/>
    </row>
    <row r="22" spans="1:21" ht="51" hidden="1">
      <c r="A22" s="79"/>
      <c r="B22" s="80" t="s">
        <v>104</v>
      </c>
      <c r="C22" s="79" t="s">
        <v>0</v>
      </c>
      <c r="D22" s="79" t="s">
        <v>0</v>
      </c>
      <c r="E22" s="79" t="s">
        <v>0</v>
      </c>
      <c r="F22" s="79" t="s">
        <v>0</v>
      </c>
      <c r="G22" s="79" t="s">
        <v>0</v>
      </c>
      <c r="H22" s="81">
        <f t="shared" si="2"/>
        <v>0</v>
      </c>
      <c r="I22" s="81">
        <f>'ГБ 1'!I22+БСМП!I22+ДГБ!I22+'ГП 1'!I22+'ГП 3'!I22+Стом!I22+Роддом!I22</f>
        <v>0</v>
      </c>
      <c r="J22" s="81"/>
      <c r="K22" s="81"/>
      <c r="L22" s="81"/>
      <c r="M22" s="81">
        <f t="shared" si="3"/>
        <v>0</v>
      </c>
      <c r="N22" s="81"/>
      <c r="O22" s="81"/>
      <c r="P22" s="81"/>
      <c r="Q22" s="81"/>
      <c r="R22" s="146"/>
      <c r="S22" s="144"/>
      <c r="T22" s="144"/>
      <c r="U22" s="144"/>
    </row>
    <row r="23" spans="1:21" ht="38.25">
      <c r="A23" s="79"/>
      <c r="B23" s="80" t="s">
        <v>191</v>
      </c>
      <c r="C23" s="79" t="s">
        <v>0</v>
      </c>
      <c r="D23" s="79" t="s">
        <v>0</v>
      </c>
      <c r="E23" s="79" t="s">
        <v>0</v>
      </c>
      <c r="F23" s="79" t="s">
        <v>0</v>
      </c>
      <c r="G23" s="79" t="s">
        <v>0</v>
      </c>
      <c r="H23" s="81">
        <f t="shared" si="2"/>
        <v>42.4</v>
      </c>
      <c r="I23" s="81">
        <f>'ГБ 1'!I23+БСМП!I23+ДГБ!I23+'ГП 1'!I23+'ГП 3'!I23+Стом!I23+Роддом!I23</f>
        <v>0</v>
      </c>
      <c r="J23" s="81">
        <v>42.4</v>
      </c>
      <c r="K23" s="81"/>
      <c r="L23" s="81"/>
      <c r="M23" s="81">
        <f t="shared" si="3"/>
        <v>42.4</v>
      </c>
      <c r="N23" s="81"/>
      <c r="O23" s="81">
        <v>42.4</v>
      </c>
      <c r="P23" s="81"/>
      <c r="Q23" s="81"/>
      <c r="R23" s="166" t="s">
        <v>158</v>
      </c>
      <c r="S23" s="144"/>
      <c r="T23" s="144"/>
      <c r="U23" s="144"/>
    </row>
    <row r="24" spans="1:21" ht="25.5">
      <c r="A24" s="79"/>
      <c r="B24" s="80" t="s">
        <v>106</v>
      </c>
      <c r="C24" s="79" t="s">
        <v>0</v>
      </c>
      <c r="D24" s="79" t="s">
        <v>0</v>
      </c>
      <c r="E24" s="79" t="s">
        <v>0</v>
      </c>
      <c r="F24" s="79" t="s">
        <v>0</v>
      </c>
      <c r="G24" s="79" t="s">
        <v>0</v>
      </c>
      <c r="H24" s="81">
        <f t="shared" si="2"/>
        <v>42.4</v>
      </c>
      <c r="I24" s="81">
        <f>'ГБ 1'!I24+БСМП!I24+ДГБ!I24+'ГП 1'!I24+'ГП 3'!I24+Стом!I24+Роддом!I24</f>
        <v>0</v>
      </c>
      <c r="J24" s="81">
        <v>42.4</v>
      </c>
      <c r="K24" s="81"/>
      <c r="L24" s="81"/>
      <c r="M24" s="81">
        <f t="shared" si="3"/>
        <v>42.4</v>
      </c>
      <c r="N24" s="81"/>
      <c r="O24" s="81">
        <v>42.4</v>
      </c>
      <c r="P24" s="81"/>
      <c r="Q24" s="81"/>
      <c r="R24" s="166" t="s">
        <v>158</v>
      </c>
      <c r="S24" s="144"/>
      <c r="T24" s="144"/>
      <c r="U24" s="144"/>
    </row>
    <row r="25" spans="1:21" s="112" customFormat="1" ht="126" hidden="1">
      <c r="A25" s="169"/>
      <c r="B25" s="62" t="s">
        <v>69</v>
      </c>
      <c r="C25" s="169" t="s">
        <v>0</v>
      </c>
      <c r="D25" s="169" t="s">
        <v>0</v>
      </c>
      <c r="E25" s="169" t="s">
        <v>0</v>
      </c>
      <c r="F25" s="169" t="s">
        <v>0</v>
      </c>
      <c r="G25" s="169" t="s">
        <v>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147"/>
      <c r="S25" s="144"/>
      <c r="T25" s="144"/>
      <c r="U25" s="144"/>
    </row>
    <row r="26" spans="1:21" ht="76.5" hidden="1">
      <c r="A26" s="79"/>
      <c r="B26" s="80" t="s">
        <v>107</v>
      </c>
      <c r="C26" s="79" t="s">
        <v>0</v>
      </c>
      <c r="D26" s="79" t="s">
        <v>0</v>
      </c>
      <c r="E26" s="79" t="s">
        <v>0</v>
      </c>
      <c r="F26" s="79" t="s">
        <v>0</v>
      </c>
      <c r="G26" s="79" t="s">
        <v>0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149"/>
      <c r="S26" s="144"/>
      <c r="T26" s="144"/>
      <c r="U26" s="144"/>
    </row>
    <row r="27" spans="1:21" ht="76.5" hidden="1">
      <c r="A27" s="79"/>
      <c r="B27" s="80" t="s">
        <v>108</v>
      </c>
      <c r="C27" s="79" t="s">
        <v>0</v>
      </c>
      <c r="D27" s="79" t="s">
        <v>0</v>
      </c>
      <c r="E27" s="79" t="s">
        <v>0</v>
      </c>
      <c r="F27" s="79" t="s">
        <v>0</v>
      </c>
      <c r="G27" s="79" t="s">
        <v>0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149"/>
      <c r="S27" s="144"/>
      <c r="T27" s="144"/>
      <c r="U27" s="144"/>
    </row>
    <row r="28" spans="1:21" ht="114.75" hidden="1">
      <c r="A28" s="79"/>
      <c r="B28" s="80" t="s">
        <v>109</v>
      </c>
      <c r="C28" s="79" t="s">
        <v>0</v>
      </c>
      <c r="D28" s="79" t="s">
        <v>0</v>
      </c>
      <c r="E28" s="79" t="s">
        <v>0</v>
      </c>
      <c r="F28" s="79" t="s">
        <v>0</v>
      </c>
      <c r="G28" s="79" t="s">
        <v>0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148"/>
      <c r="S28" s="144"/>
      <c r="T28" s="144"/>
      <c r="U28" s="144"/>
    </row>
    <row r="29" spans="1:21" ht="85.5" hidden="1" customHeight="1">
      <c r="A29" s="79"/>
      <c r="B29" s="80" t="s">
        <v>110</v>
      </c>
      <c r="C29" s="79" t="s">
        <v>0</v>
      </c>
      <c r="D29" s="79" t="s">
        <v>0</v>
      </c>
      <c r="E29" s="79" t="s">
        <v>0</v>
      </c>
      <c r="F29" s="79" t="s">
        <v>0</v>
      </c>
      <c r="G29" s="79" t="s">
        <v>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149"/>
      <c r="S29" s="144"/>
      <c r="T29" s="144"/>
      <c r="U29" s="144"/>
    </row>
    <row r="30" spans="1:21" ht="63.75" hidden="1">
      <c r="A30" s="79"/>
      <c r="B30" s="80" t="s">
        <v>84</v>
      </c>
      <c r="C30" s="79" t="s">
        <v>0</v>
      </c>
      <c r="D30" s="79" t="s">
        <v>0</v>
      </c>
      <c r="E30" s="79" t="s">
        <v>0</v>
      </c>
      <c r="F30" s="79" t="s">
        <v>0</v>
      </c>
      <c r="G30" s="79" t="s">
        <v>0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149"/>
      <c r="S30" s="144"/>
      <c r="T30" s="144"/>
      <c r="U30" s="144"/>
    </row>
    <row r="32" spans="1:21" s="83" customFormat="1" ht="11.25">
      <c r="A32" s="83" t="s">
        <v>111</v>
      </c>
      <c r="B32" s="83" t="s">
        <v>112</v>
      </c>
    </row>
    <row r="33" spans="1:10" s="83" customFormat="1" ht="11.25">
      <c r="A33" s="83" t="s">
        <v>113</v>
      </c>
      <c r="B33" s="83" t="s">
        <v>114</v>
      </c>
    </row>
    <row r="35" spans="1:10" s="85" customFormat="1" ht="18.75">
      <c r="B35" s="118" t="s">
        <v>121</v>
      </c>
      <c r="C35" s="118"/>
      <c r="D35" s="118"/>
      <c r="E35" s="119"/>
      <c r="F35" s="119"/>
      <c r="G35" s="118" t="s">
        <v>2</v>
      </c>
      <c r="H35" s="118"/>
    </row>
    <row r="36" spans="1:10" s="85" customFormat="1" ht="18.75">
      <c r="B36" s="118"/>
      <c r="C36" s="118"/>
      <c r="D36" s="118"/>
      <c r="E36" s="118"/>
      <c r="F36" s="118"/>
      <c r="G36" s="118"/>
      <c r="H36" s="118"/>
    </row>
    <row r="37" spans="1:10" s="85" customFormat="1" ht="18.75">
      <c r="B37" s="118" t="s">
        <v>3</v>
      </c>
      <c r="C37" s="118"/>
      <c r="D37" s="118"/>
      <c r="E37" s="119"/>
      <c r="F37" s="119"/>
      <c r="G37" s="118" t="s">
        <v>4</v>
      </c>
      <c r="H37" s="118"/>
    </row>
    <row r="38" spans="1:10" s="85" customFormat="1" ht="18.75">
      <c r="B38" s="118"/>
      <c r="C38" s="118"/>
      <c r="D38" s="118"/>
      <c r="E38" s="118"/>
      <c r="F38" s="118"/>
      <c r="G38" s="118"/>
      <c r="H38" s="118"/>
    </row>
    <row r="39" spans="1:10" s="85" customFormat="1" ht="18.75">
      <c r="B39" s="118" t="s">
        <v>117</v>
      </c>
      <c r="C39" s="118"/>
      <c r="D39" s="118"/>
      <c r="E39" s="119"/>
      <c r="F39" s="119"/>
      <c r="G39" s="118" t="s">
        <v>132</v>
      </c>
      <c r="H39" s="118"/>
    </row>
    <row r="40" spans="1:10" ht="15">
      <c r="B40" s="120"/>
      <c r="C40" s="120"/>
      <c r="D40" s="120"/>
      <c r="E40" s="120"/>
      <c r="F40" s="120"/>
      <c r="G40" s="120"/>
      <c r="H40" s="120"/>
    </row>
    <row r="41" spans="1:10" ht="16.5">
      <c r="A41" s="1"/>
      <c r="B41" s="121" t="s">
        <v>94</v>
      </c>
      <c r="C41" s="121"/>
      <c r="D41" s="121"/>
      <c r="E41" s="121"/>
      <c r="F41" s="121"/>
      <c r="G41" s="12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>
      <c r="A43" s="1"/>
      <c r="B43" s="121" t="s">
        <v>95</v>
      </c>
      <c r="C43" s="121"/>
      <c r="D43" s="121"/>
      <c r="E43" s="121"/>
      <c r="F43" s="121"/>
      <c r="G43" s="121"/>
      <c r="H43" s="1"/>
      <c r="I43" s="1"/>
      <c r="J43" s="1"/>
    </row>
    <row r="44" spans="1:10" ht="16.5">
      <c r="A44" s="1"/>
      <c r="B44" s="121" t="s">
        <v>119</v>
      </c>
      <c r="C44" s="121"/>
      <c r="D44" s="121"/>
      <c r="E44" s="122"/>
      <c r="F44" s="122"/>
      <c r="G44" s="121" t="s">
        <v>96</v>
      </c>
    </row>
  </sheetData>
  <mergeCells count="17"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A12:R12"/>
    <mergeCell ref="C9:C10"/>
    <mergeCell ref="D9:G9"/>
    <mergeCell ref="H9:H10"/>
    <mergeCell ref="I9:L9"/>
    <mergeCell ref="M9:M10"/>
    <mergeCell ref="N9:Q9"/>
  </mergeCells>
  <pageMargins left="0.27559055118110237" right="0.15748031496062992" top="0.54" bottom="0.47" header="0.5" footer="0.41"/>
  <pageSetup paperSize="9" scale="56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U44"/>
  <sheetViews>
    <sheetView topLeftCell="A16" zoomScaleNormal="100" zoomScaleSheetLayoutView="90" workbookViewId="0">
      <pane xSplit="2" topLeftCell="C1" activePane="topRight" state="frozen"/>
      <selection activeCell="A46" sqref="A46"/>
      <selection pane="topRight" activeCell="G14" sqref="G14"/>
    </sheetView>
  </sheetViews>
  <sheetFormatPr defaultRowHeight="12.75"/>
  <cols>
    <col min="1" max="1" width="10" style="73" customWidth="1"/>
    <col min="2" max="2" width="30.140625" style="73" customWidth="1"/>
    <col min="3" max="3" width="13.28515625" style="73" customWidth="1"/>
    <col min="4" max="4" width="11.42578125" style="73" customWidth="1"/>
    <col min="5" max="5" width="11.7109375" style="73" customWidth="1"/>
    <col min="6" max="6" width="11.42578125" style="73" customWidth="1"/>
    <col min="7" max="7" width="10.5703125" style="73" customWidth="1"/>
    <col min="8" max="10" width="13.7109375" style="73" hidden="1" customWidth="1"/>
    <col min="11" max="11" width="10.42578125" style="73" hidden="1" customWidth="1"/>
    <col min="12" max="12" width="12.140625" style="73" hidden="1" customWidth="1"/>
    <col min="13" max="13" width="12.7109375" style="73" bestFit="1" customWidth="1"/>
    <col min="14" max="14" width="13.7109375" style="73" bestFit="1" customWidth="1"/>
    <col min="15" max="15" width="12.7109375" style="73" bestFit="1" customWidth="1"/>
    <col min="16" max="16" width="11.5703125" style="73" bestFit="1" customWidth="1"/>
    <col min="17" max="17" width="10.140625" style="73" customWidth="1"/>
    <col min="18" max="18" width="34.85546875" style="73" hidden="1" customWidth="1"/>
    <col min="19" max="16384" width="9.140625" style="73"/>
  </cols>
  <sheetData>
    <row r="3" spans="1:21" s="112" customFormat="1" ht="18.75">
      <c r="A3" s="189" t="s">
        <v>86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11"/>
    </row>
    <row r="4" spans="1:21" s="112" customFormat="1" ht="18.75">
      <c r="A4" s="189" t="s">
        <v>97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11"/>
    </row>
    <row r="5" spans="1:21" s="112" customFormat="1" ht="15.75">
      <c r="A5" s="190" t="s">
        <v>83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51"/>
    </row>
    <row r="6" spans="1:21" s="112" customFormat="1" ht="15.75">
      <c r="A6" s="191" t="s">
        <v>130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52"/>
    </row>
    <row r="7" spans="1:21" s="112" customFormat="1" ht="15.7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</row>
    <row r="8" spans="1:21" ht="49.5" customHeight="1">
      <c r="A8" s="192"/>
      <c r="B8" s="187" t="s">
        <v>6</v>
      </c>
      <c r="C8" s="187" t="s">
        <v>128</v>
      </c>
      <c r="D8" s="187"/>
      <c r="E8" s="187"/>
      <c r="F8" s="187"/>
      <c r="G8" s="187"/>
      <c r="H8" s="187" t="s">
        <v>123</v>
      </c>
      <c r="I8" s="187"/>
      <c r="J8" s="187"/>
      <c r="K8" s="187"/>
      <c r="L8" s="187"/>
      <c r="M8" s="187" t="s">
        <v>138</v>
      </c>
      <c r="N8" s="187"/>
      <c r="O8" s="187"/>
      <c r="P8" s="187"/>
      <c r="Q8" s="188"/>
      <c r="R8" s="184" t="s">
        <v>125</v>
      </c>
    </row>
    <row r="9" spans="1:21" ht="12.75" customHeight="1">
      <c r="A9" s="192"/>
      <c r="B9" s="187"/>
      <c r="C9" s="187" t="s">
        <v>1</v>
      </c>
      <c r="D9" s="187" t="s">
        <v>87</v>
      </c>
      <c r="E9" s="187"/>
      <c r="F9" s="187"/>
      <c r="G9" s="188"/>
      <c r="H9" s="187" t="s">
        <v>7</v>
      </c>
      <c r="I9" s="187" t="s">
        <v>87</v>
      </c>
      <c r="J9" s="187"/>
      <c r="K9" s="187"/>
      <c r="L9" s="188"/>
      <c r="M9" s="187" t="s">
        <v>7</v>
      </c>
      <c r="N9" s="187" t="s">
        <v>87</v>
      </c>
      <c r="O9" s="187"/>
      <c r="P9" s="187"/>
      <c r="Q9" s="188"/>
      <c r="R9" s="184"/>
    </row>
    <row r="10" spans="1:21" ht="50.25" customHeight="1">
      <c r="A10" s="192"/>
      <c r="B10" s="187"/>
      <c r="C10" s="187"/>
      <c r="D10" s="153" t="s">
        <v>88</v>
      </c>
      <c r="E10" s="153" t="s">
        <v>89</v>
      </c>
      <c r="F10" s="153" t="s">
        <v>90</v>
      </c>
      <c r="G10" s="153" t="s">
        <v>91</v>
      </c>
      <c r="H10" s="187"/>
      <c r="I10" s="153" t="s">
        <v>88</v>
      </c>
      <c r="J10" s="153" t="s">
        <v>89</v>
      </c>
      <c r="K10" s="153" t="s">
        <v>90</v>
      </c>
      <c r="L10" s="153" t="s">
        <v>91</v>
      </c>
      <c r="M10" s="187"/>
      <c r="N10" s="153" t="s">
        <v>88</v>
      </c>
      <c r="O10" s="153" t="s">
        <v>89</v>
      </c>
      <c r="P10" s="153" t="s">
        <v>90</v>
      </c>
      <c r="Q10" s="154" t="s">
        <v>91</v>
      </c>
      <c r="R10" s="184"/>
    </row>
    <row r="11" spans="1:2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116">
        <v>17</v>
      </c>
      <c r="R11" s="4">
        <v>18</v>
      </c>
    </row>
    <row r="12" spans="1:21" ht="15.75" customHeight="1">
      <c r="A12" s="185" t="s">
        <v>83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</row>
    <row r="13" spans="1:21" s="112" customFormat="1" ht="38.25">
      <c r="A13" s="76"/>
      <c r="B13" s="117" t="s">
        <v>68</v>
      </c>
      <c r="C13" s="78">
        <f>SUM(D13:G13)</f>
        <v>833209.4</v>
      </c>
      <c r="D13" s="78">
        <v>0</v>
      </c>
      <c r="E13" s="78">
        <f>211069.8+2217.7+284809.6+197974.1+47384.5</f>
        <v>743455.7</v>
      </c>
      <c r="F13" s="78">
        <f>44270.4+6228</f>
        <v>50498.400000000001</v>
      </c>
      <c r="G13" s="78">
        <f>330+26182.8+12742.5</f>
        <v>39255.300000000003</v>
      </c>
      <c r="H13" s="78">
        <f>'ГБ 1'!H13+БСМП!H13+ДГБ!H13+'ГП 1'!H13+'ГП 3'!H13+Стом!H13+Роддом!H13</f>
        <v>549138.69999999995</v>
      </c>
      <c r="I13" s="78">
        <f>'ГБ 1'!I13+БСМП!I13+ДГБ!I13+'ГП 1'!I13+'ГП 3'!I13+Стом!I13+Роддом!I13</f>
        <v>0</v>
      </c>
      <c r="J13" s="78">
        <f>'ГБ 1'!J13+БСМП!J13+ДГБ!J13+'ГП 1'!J13+'ГП 3'!J13+Стом!J13+Роддом!J13</f>
        <v>530168.19999999995</v>
      </c>
      <c r="K13" s="78">
        <f>'ГБ 1'!K13+БСМП!K13+ДГБ!K13+'ГП 1'!K13+'ГП 3'!K13+Стом!K13+Роддом!K13</f>
        <v>6228</v>
      </c>
      <c r="L13" s="78">
        <f>'ГБ 1'!L13+БСМП!L13+ДГБ!L13+'ГП 1'!L13+'ГП 3'!L13+Стом!L13+Роддом!L13</f>
        <v>12742.5</v>
      </c>
      <c r="M13" s="78">
        <f>M14+M19+M25</f>
        <v>747877.30999999982</v>
      </c>
      <c r="N13" s="78">
        <f>N14+N19+N25</f>
        <v>0</v>
      </c>
      <c r="O13" s="78">
        <f>O14+O19+O25</f>
        <v>686708.5</v>
      </c>
      <c r="P13" s="78">
        <f>P14+P19+P25</f>
        <v>48426.51</v>
      </c>
      <c r="Q13" s="78">
        <f>Q14+Q19+Q25</f>
        <v>12742.300000000001</v>
      </c>
      <c r="R13" s="147"/>
      <c r="S13" s="144"/>
      <c r="T13" s="144"/>
      <c r="U13" s="144"/>
    </row>
    <row r="14" spans="1:21" s="112" customFormat="1" ht="63">
      <c r="A14" s="150"/>
      <c r="B14" s="61" t="s">
        <v>51</v>
      </c>
      <c r="C14" s="150" t="s">
        <v>0</v>
      </c>
      <c r="D14" s="150" t="s">
        <v>0</v>
      </c>
      <c r="E14" s="150" t="s">
        <v>0</v>
      </c>
      <c r="F14" s="150" t="s">
        <v>0</v>
      </c>
      <c r="G14" s="150" t="s">
        <v>0</v>
      </c>
      <c r="H14" s="78">
        <f>'ГБ 1'!H14+БСМП!H14+ДГБ!H14+'ГП 1'!H14+'ГП 3'!H14+Стом!H14+Роддом!H14</f>
        <v>468237.89999999997</v>
      </c>
      <c r="I14" s="78">
        <f>'ГБ 1'!I14+БСМП!I14+ДГБ!I14+'ГП 1'!I14+'ГП 3'!I14+Стом!I14+Роддом!I14</f>
        <v>0</v>
      </c>
      <c r="J14" s="78">
        <f>'ГБ 1'!J14+БСМП!J14+ДГБ!J14+'ГП 1'!J14+'ГП 3'!J14+Стом!J14+Роддом!J14</f>
        <v>462418.6</v>
      </c>
      <c r="K14" s="78">
        <f>'ГБ 1'!K14+БСМП!K14+ДГБ!K14+'ГП 1'!K14+'ГП 3'!K14+Стом!K14+Роддом!K14</f>
        <v>5819.3</v>
      </c>
      <c r="L14" s="78">
        <f>'ГБ 1'!L14+БСМП!L14+ДГБ!L14+'ГП 1'!L14+'ГП 3'!L14+Стом!L14+Роддом!L14</f>
        <v>0</v>
      </c>
      <c r="M14" s="78">
        <v>667853.73999999987</v>
      </c>
      <c r="N14" s="78">
        <v>0</v>
      </c>
      <c r="O14" s="78">
        <v>621582.87</v>
      </c>
      <c r="P14" s="78">
        <v>46270.87</v>
      </c>
      <c r="Q14" s="78">
        <f>'ГБ 1'!Q14+БСМП!Q14+ДГБ!Q14+'ГП 1'!Q14+'ГП 3'!Q14+Стом!Q14+Роддом!Q14</f>
        <v>0</v>
      </c>
      <c r="R14" s="147"/>
      <c r="S14" s="144"/>
      <c r="T14" s="144"/>
      <c r="U14" s="144"/>
    </row>
    <row r="15" spans="1:21" ht="64.5" customHeight="1">
      <c r="A15" s="79"/>
      <c r="B15" s="80" t="s">
        <v>49</v>
      </c>
      <c r="C15" s="79" t="s">
        <v>0</v>
      </c>
      <c r="D15" s="79" t="s">
        <v>0</v>
      </c>
      <c r="E15" s="79" t="s">
        <v>0</v>
      </c>
      <c r="F15" s="79" t="s">
        <v>0</v>
      </c>
      <c r="G15" s="79" t="s">
        <v>0</v>
      </c>
      <c r="H15" s="81">
        <f>'ГБ 1'!H15+БСМП!H15+ДГБ!H15+'ГП 1'!H15+'ГП 3'!H15+Стом!H15+Роддом!H15</f>
        <v>161281.29999999999</v>
      </c>
      <c r="I15" s="81">
        <f>'ГБ 1'!I15+БСМП!I15+ДГБ!I15+'ГП 1'!I15+'ГП 3'!I15+Стом!I15+Роддом!I15</f>
        <v>0</v>
      </c>
      <c r="J15" s="81">
        <f>'ГБ 1'!J15+БСМП!J15+ДГБ!J15+'ГП 1'!J15+'ГП 3'!J15+Стом!J15+Роддом!J15</f>
        <v>157729.9</v>
      </c>
      <c r="K15" s="81">
        <f>'ГБ 1'!K15+БСМП!K15+ДГБ!K15+'ГП 1'!K15+'ГП 3'!K15+Стом!K15+Роддом!K15</f>
        <v>3551.4</v>
      </c>
      <c r="L15" s="81">
        <f>'ГБ 1'!L15+БСМП!L15+ДГБ!L15+'ГП 1'!L15+'ГП 3'!L15+Стом!L15+Роддом!L15</f>
        <v>0</v>
      </c>
      <c r="M15" s="81">
        <v>220420.45</v>
      </c>
      <c r="N15" s="81">
        <v>0</v>
      </c>
      <c r="O15" s="81">
        <v>189410.52000000002</v>
      </c>
      <c r="P15" s="81">
        <v>31009.93</v>
      </c>
      <c r="Q15" s="81">
        <f>'ГБ 1'!Q15+БСМП!Q15+ДГБ!Q15+'ГП 1'!Q15+'ГП 3'!Q15+Стом!Q15+Роддом!Q15</f>
        <v>0</v>
      </c>
      <c r="R15" s="148" t="s">
        <v>135</v>
      </c>
      <c r="S15" s="144"/>
      <c r="T15" s="144"/>
      <c r="U15" s="144"/>
    </row>
    <row r="16" spans="1:21" ht="25.5">
      <c r="A16" s="79"/>
      <c r="B16" s="80" t="s">
        <v>100</v>
      </c>
      <c r="C16" s="79" t="s">
        <v>0</v>
      </c>
      <c r="D16" s="79" t="s">
        <v>0</v>
      </c>
      <c r="E16" s="79" t="s">
        <v>0</v>
      </c>
      <c r="F16" s="79" t="s">
        <v>0</v>
      </c>
      <c r="G16" s="79" t="s">
        <v>0</v>
      </c>
      <c r="H16" s="81">
        <f>'ГБ 1'!H16+БСМП!H16+ДГБ!H16+'ГП 1'!H16+'ГП 3'!H16+Стом!H16+Роддом!H16</f>
        <v>157.39999999999998</v>
      </c>
      <c r="I16" s="81">
        <f>'ГБ 1'!I16+БСМП!I16+ДГБ!I16+'ГП 1'!I16+'ГП 3'!I16+Стом!I16+Роддом!I16</f>
        <v>0</v>
      </c>
      <c r="J16" s="81">
        <f>'ГБ 1'!J16+БСМП!J16+ДГБ!J16+'ГП 1'!J16+'ГП 3'!J16+Стом!J16+Роддом!J16</f>
        <v>0</v>
      </c>
      <c r="K16" s="81">
        <f>'ГБ 1'!K16+БСМП!K16+ДГБ!K16+'ГП 1'!K16+'ГП 3'!K16+Стом!K16+Роддом!K16</f>
        <v>157.39999999999998</v>
      </c>
      <c r="L16" s="81">
        <f>'ГБ 1'!L16+БСМП!L16+ДГБ!L16+'ГП 1'!L16+'ГП 3'!L16+Стом!L16+Роддом!L16</f>
        <v>0</v>
      </c>
      <c r="M16" s="81">
        <v>2536.54</v>
      </c>
      <c r="N16" s="81">
        <v>0</v>
      </c>
      <c r="O16" s="81">
        <v>0</v>
      </c>
      <c r="P16" s="81">
        <v>2536.54</v>
      </c>
      <c r="Q16" s="81">
        <f>'ГБ 1'!Q16+БСМП!Q16+ДГБ!Q16+'ГП 1'!Q16+'ГП 3'!Q16+Стом!Q16+Роддом!Q16</f>
        <v>0</v>
      </c>
      <c r="R16" s="149"/>
      <c r="S16" s="144"/>
      <c r="T16" s="144"/>
      <c r="U16" s="144"/>
    </row>
    <row r="17" spans="1:21" ht="67.5" customHeight="1">
      <c r="A17" s="79"/>
      <c r="B17" s="80" t="s">
        <v>101</v>
      </c>
      <c r="C17" s="79" t="s">
        <v>0</v>
      </c>
      <c r="D17" s="79" t="s">
        <v>0</v>
      </c>
      <c r="E17" s="79" t="s">
        <v>0</v>
      </c>
      <c r="F17" s="79" t="s">
        <v>0</v>
      </c>
      <c r="G17" s="79" t="s">
        <v>0</v>
      </c>
      <c r="H17" s="81">
        <f>'ГБ 1'!H17+БСМП!H17+ДГБ!H17+'ГП 1'!H17+'ГП 3'!H17+Стом!H17+Роддом!H17</f>
        <v>2110.5</v>
      </c>
      <c r="I17" s="81">
        <f>'ГБ 1'!I17+БСМП!I17+ДГБ!I17+'ГП 1'!I17+'ГП 3'!I17+Стом!I17+Роддом!I17</f>
        <v>0</v>
      </c>
      <c r="J17" s="81">
        <f>'ГБ 1'!J17+БСМП!J17+ДГБ!J17+'ГП 1'!J17+'ГП 3'!J17+Стом!J17+Роддом!J17</f>
        <v>0</v>
      </c>
      <c r="K17" s="81">
        <f>'ГБ 1'!K17+БСМП!K17+ДГБ!K17+'ГП 1'!K17+'ГП 3'!K17+Стом!K17+Роддом!K17</f>
        <v>2110.5</v>
      </c>
      <c r="L17" s="81">
        <f>'ГБ 1'!L17+БСМП!L17+ДГБ!L17+'ГП 1'!L17+'ГП 3'!L17+Стом!L17+Роддом!L17</f>
        <v>0</v>
      </c>
      <c r="M17" s="81">
        <v>10031</v>
      </c>
      <c r="N17" s="81">
        <v>0</v>
      </c>
      <c r="O17" s="81">
        <v>0</v>
      </c>
      <c r="P17" s="81">
        <v>10031</v>
      </c>
      <c r="Q17" s="81">
        <f>'ГБ 1'!Q17+БСМП!Q17+ДГБ!Q17+'ГП 1'!Q17+'ГП 3'!Q17+Стом!Q17+Роддом!Q17</f>
        <v>0</v>
      </c>
      <c r="R17" s="149"/>
      <c r="S17" s="144"/>
      <c r="T17" s="144"/>
      <c r="U17" s="144"/>
    </row>
    <row r="18" spans="1:21" ht="49.5" customHeight="1">
      <c r="A18" s="79"/>
      <c r="B18" s="80" t="s">
        <v>50</v>
      </c>
      <c r="C18" s="79" t="s">
        <v>0</v>
      </c>
      <c r="D18" s="79" t="s">
        <v>0</v>
      </c>
      <c r="E18" s="79" t="s">
        <v>0</v>
      </c>
      <c r="F18" s="79" t="s">
        <v>0</v>
      </c>
      <c r="G18" s="79" t="s">
        <v>0</v>
      </c>
      <c r="H18" s="81">
        <f>'ГБ 1'!H18+БСМП!H18+ДГБ!H18+'ГП 1'!H18+'ГП 3'!H18+Стом!H18+Роддом!H18</f>
        <v>304688.7</v>
      </c>
      <c r="I18" s="81">
        <f>'ГБ 1'!I18+БСМП!I18+ДГБ!I18+'ГП 1'!I18+'ГП 3'!I18+Стом!I18+Роддом!I18</f>
        <v>0</v>
      </c>
      <c r="J18" s="81">
        <f>'ГБ 1'!J18+БСМП!J18+ДГБ!J18+'ГП 1'!J18+'ГП 3'!J18+Стом!J18+Роддом!J18</f>
        <v>304688.7</v>
      </c>
      <c r="K18" s="81">
        <f>'ГБ 1'!K18+БСМП!K18+ДГБ!K18+'ГП 1'!K18+'ГП 3'!K18+Стом!K18+Роддом!K18</f>
        <v>0</v>
      </c>
      <c r="L18" s="81">
        <f>'ГБ 1'!L18+БСМП!L18+ДГБ!L18+'ГП 1'!L18+'ГП 3'!L18+Стом!L18+Роддом!L18</f>
        <v>0</v>
      </c>
      <c r="M18" s="81">
        <v>434865.75</v>
      </c>
      <c r="N18" s="81">
        <v>0</v>
      </c>
      <c r="O18" s="81">
        <v>432172.35</v>
      </c>
      <c r="P18" s="81">
        <v>2693.4</v>
      </c>
      <c r="Q18" s="81">
        <f>'ГБ 1'!Q18+БСМП!Q18+ДГБ!Q18+'ГП 1'!Q18+'ГП 3'!Q18+Стом!Q18+Роддом!Q18</f>
        <v>0</v>
      </c>
      <c r="R18" s="149"/>
      <c r="S18" s="144"/>
      <c r="T18" s="144"/>
      <c r="U18" s="144"/>
    </row>
    <row r="19" spans="1:21" s="112" customFormat="1" ht="102">
      <c r="A19" s="150"/>
      <c r="B19" s="62" t="s">
        <v>52</v>
      </c>
      <c r="C19" s="150" t="s">
        <v>0</v>
      </c>
      <c r="D19" s="150" t="s">
        <v>0</v>
      </c>
      <c r="E19" s="150" t="s">
        <v>0</v>
      </c>
      <c r="F19" s="150" t="s">
        <v>0</v>
      </c>
      <c r="G19" s="150" t="s">
        <v>0</v>
      </c>
      <c r="H19" s="78">
        <f>'ГБ 1'!H19+БСМП!H19+ДГБ!H19+'ГП 1'!H19+'ГП 3'!H19+Стом!H19+Роддом!H19</f>
        <v>18073.599999999999</v>
      </c>
      <c r="I19" s="78">
        <f>'ГБ 1'!I19+БСМП!I19+ДГБ!I19+'ГП 1'!I19+'ГП 3'!I19+Стом!I19+Роддом!I19</f>
        <v>0</v>
      </c>
      <c r="J19" s="78">
        <f>'ГБ 1'!J19+БСМП!J19+ДГБ!J19+'ГП 1'!J19+'ГП 3'!J19+Стом!J19+Роддом!J19</f>
        <v>18073.599999999999</v>
      </c>
      <c r="K19" s="78">
        <f>'ГБ 1'!K19+БСМП!K19+ДГБ!K19+'ГП 1'!K19+'ГП 3'!K19+Стом!K19+Роддом!K19</f>
        <v>0</v>
      </c>
      <c r="L19" s="78">
        <f>'ГБ 1'!L19+БСМП!L19+ДГБ!L19+'ГП 1'!L19+'ГП 3'!L19+Стом!L19+Роддом!L19</f>
        <v>0</v>
      </c>
      <c r="M19" s="78">
        <v>16140.32</v>
      </c>
      <c r="N19" s="78">
        <v>0</v>
      </c>
      <c r="O19" s="78">
        <v>15518.619999999999</v>
      </c>
      <c r="P19" s="78">
        <v>621.70000000000005</v>
      </c>
      <c r="Q19" s="78">
        <f>'ГБ 1'!Q19+БСМП!Q19+ДГБ!Q19+'ГП 1'!Q19+'ГП 3'!Q19+Стом!Q19+Роддом!Q19</f>
        <v>0</v>
      </c>
      <c r="R19" s="148" t="s">
        <v>136</v>
      </c>
      <c r="S19" s="144">
        <f>O19/J19</f>
        <v>0.85863469369688383</v>
      </c>
      <c r="T19" s="144"/>
      <c r="U19" s="144"/>
    </row>
    <row r="20" spans="1:21" ht="63.75" customHeight="1">
      <c r="A20" s="79"/>
      <c r="B20" s="80" t="s">
        <v>102</v>
      </c>
      <c r="C20" s="79" t="s">
        <v>0</v>
      </c>
      <c r="D20" s="79" t="s">
        <v>0</v>
      </c>
      <c r="E20" s="79" t="s">
        <v>0</v>
      </c>
      <c r="F20" s="79" t="s">
        <v>0</v>
      </c>
      <c r="G20" s="79" t="s">
        <v>0</v>
      </c>
      <c r="H20" s="81">
        <f>'ГБ 1'!H20+БСМП!H20+ДГБ!H20+'ГП 1'!H20+'ГП 3'!H20+Стом!H20+Роддом!H20</f>
        <v>16677.400000000001</v>
      </c>
      <c r="I20" s="81">
        <f>'ГБ 1'!I20+БСМП!I20+ДГБ!I20+'ГП 1'!I20+'ГП 3'!I20+Стом!I20+Роддом!I20</f>
        <v>0</v>
      </c>
      <c r="J20" s="81">
        <f>'ГБ 1'!J20+БСМП!J20+ДГБ!J20+'ГП 1'!J20+'ГП 3'!J20+Стом!J20+Роддом!J20</f>
        <v>16677.400000000001</v>
      </c>
      <c r="K20" s="81">
        <f>'ГБ 1'!K20+БСМП!K20+ДГБ!K20+'ГП 1'!K20+'ГП 3'!K20+Стом!K20+Роддом!K20</f>
        <v>0</v>
      </c>
      <c r="L20" s="81">
        <f>'ГБ 1'!L20+БСМП!L20+ДГБ!L20+'ГП 1'!L20+'ГП 3'!L20+Стом!L20+Роддом!L20</f>
        <v>0</v>
      </c>
      <c r="M20" s="81">
        <v>14554.989999999998</v>
      </c>
      <c r="N20" s="81">
        <f>'ГБ 1'!N20+БСМП!N20+ДГБ!N20+'ГП 1'!N20+'ГП 3'!N20+Стом!N20+Роддом!N20</f>
        <v>0</v>
      </c>
      <c r="O20" s="81">
        <v>14140.489999999998</v>
      </c>
      <c r="P20" s="81">
        <v>414.5</v>
      </c>
      <c r="Q20" s="81">
        <f>'ГБ 1'!Q20+БСМП!Q20+ДГБ!Q20+'ГП 1'!Q20+'ГП 3'!Q20+Стом!Q20+Роддом!Q20</f>
        <v>0</v>
      </c>
      <c r="R20" s="148"/>
      <c r="S20" s="144"/>
      <c r="T20" s="144"/>
      <c r="U20" s="144"/>
    </row>
    <row r="21" spans="1:21" ht="38.25">
      <c r="A21" s="79"/>
      <c r="B21" s="80" t="s">
        <v>103</v>
      </c>
      <c r="C21" s="79" t="s">
        <v>0</v>
      </c>
      <c r="D21" s="79" t="s">
        <v>0</v>
      </c>
      <c r="E21" s="79" t="s">
        <v>0</v>
      </c>
      <c r="F21" s="79" t="s">
        <v>0</v>
      </c>
      <c r="G21" s="79" t="s">
        <v>0</v>
      </c>
      <c r="H21" s="81">
        <f>'ГБ 1'!H21+БСМП!H21+ДГБ!H21+'ГП 1'!H21+'ГП 3'!H21+Стом!H21+Роддом!H21</f>
        <v>1099.4000000000001</v>
      </c>
      <c r="I21" s="81">
        <f>'ГБ 1'!I21+БСМП!I21+ДГБ!I21+'ГП 1'!I21+'ГП 3'!I21+Стом!I21+Роддом!I21</f>
        <v>0</v>
      </c>
      <c r="J21" s="81">
        <f>'ГБ 1'!J21+БСМП!J21+ДГБ!J21+'ГП 1'!J21+'ГП 3'!J21+Стом!J21+Роддом!J21</f>
        <v>1099.4000000000001</v>
      </c>
      <c r="K21" s="81">
        <f>'ГБ 1'!K21+БСМП!K21+ДГБ!K21+'ГП 1'!K21+'ГП 3'!K21+Стом!K21+Роддом!K21</f>
        <v>0</v>
      </c>
      <c r="L21" s="81">
        <f>'ГБ 1'!L21+БСМП!L21+ДГБ!L21+'ГП 1'!L21+'ГП 3'!L21+Стом!L21+Роддом!L21</f>
        <v>0</v>
      </c>
      <c r="M21" s="81">
        <f>'ГБ 1'!M21+БСМП!M21+ДГБ!M21+'ГП 1'!M21+'ГП 3'!M21+Стом!M21+Роддом!M21</f>
        <v>581.33000000000004</v>
      </c>
      <c r="N21" s="81">
        <f>'ГБ 1'!N21+БСМП!N21+ДГБ!N21+'ГП 1'!N21+'ГП 3'!N21+Стом!N21+Роддом!N21</f>
        <v>0</v>
      </c>
      <c r="O21" s="81">
        <f>'ГБ 1'!O21+БСМП!O21+ДГБ!O21+'ГП 1'!O21+'ГП 3'!O21+Стом!O21+Роддом!O21</f>
        <v>581.33000000000004</v>
      </c>
      <c r="P21" s="81">
        <f>'ГБ 1'!P21+БСМП!P21+ДГБ!P21+'ГП 1'!P21+'ГП 3'!P21+Стом!P21+Роддом!P21</f>
        <v>0</v>
      </c>
      <c r="Q21" s="81">
        <f>'ГБ 1'!Q21+БСМП!Q21+ДГБ!Q21+'ГП 1'!Q21+'ГП 3'!Q21+Стом!Q21+Роддом!Q21</f>
        <v>0</v>
      </c>
      <c r="R21" s="148"/>
      <c r="S21" s="144"/>
      <c r="T21" s="144"/>
      <c r="U21" s="144"/>
    </row>
    <row r="22" spans="1:21" ht="51">
      <c r="A22" s="79"/>
      <c r="B22" s="80" t="s">
        <v>104</v>
      </c>
      <c r="C22" s="79" t="s">
        <v>0</v>
      </c>
      <c r="D22" s="79" t="s">
        <v>0</v>
      </c>
      <c r="E22" s="79" t="s">
        <v>0</v>
      </c>
      <c r="F22" s="79" t="s">
        <v>0</v>
      </c>
      <c r="G22" s="79" t="s">
        <v>0</v>
      </c>
      <c r="H22" s="81">
        <f>'ГБ 1'!H22+БСМП!H22+ДГБ!H22+'ГП 1'!H22+'ГП 3'!H22+Стом!H22+Роддом!H22</f>
        <v>0</v>
      </c>
      <c r="I22" s="81">
        <f>'ГБ 1'!I22+БСМП!I22+ДГБ!I22+'ГП 1'!I22+'ГП 3'!I22+Стом!I22+Роддом!I22</f>
        <v>0</v>
      </c>
      <c r="J22" s="81">
        <f>'ГБ 1'!J22+БСМП!J22+ДГБ!J22+'ГП 1'!J22+'ГП 3'!J22+Стом!J22+Роддом!J22</f>
        <v>0</v>
      </c>
      <c r="K22" s="81">
        <f>'ГБ 1'!K22+БСМП!K22+ДГБ!K22+'ГП 1'!K22+'ГП 3'!K22+Стом!K22+Роддом!K22</f>
        <v>0</v>
      </c>
      <c r="L22" s="81">
        <f>'ГБ 1'!L22+БСМП!L22+ДГБ!L22+'ГП 1'!L22+'ГП 3'!L22+Стом!L22+Роддом!L22</f>
        <v>0</v>
      </c>
      <c r="M22" s="81">
        <v>707.2</v>
      </c>
      <c r="N22" s="81">
        <v>0</v>
      </c>
      <c r="O22" s="81">
        <v>500</v>
      </c>
      <c r="P22" s="81">
        <v>207.2</v>
      </c>
      <c r="Q22" s="81">
        <f>'ГБ 1'!Q22+БСМП!Q22+ДГБ!Q22+'ГП 1'!Q22+'ГП 3'!Q22+Стом!Q22+Роддом!Q22</f>
        <v>0</v>
      </c>
      <c r="R22" s="146"/>
      <c r="S22" s="144"/>
      <c r="T22" s="144"/>
      <c r="U22" s="144"/>
    </row>
    <row r="23" spans="1:21" ht="38.25">
      <c r="A23" s="79"/>
      <c r="B23" s="80" t="s">
        <v>105</v>
      </c>
      <c r="C23" s="79" t="s">
        <v>0</v>
      </c>
      <c r="D23" s="79" t="s">
        <v>0</v>
      </c>
      <c r="E23" s="79" t="s">
        <v>0</v>
      </c>
      <c r="F23" s="79" t="s">
        <v>0</v>
      </c>
      <c r="G23" s="79" t="s">
        <v>0</v>
      </c>
      <c r="H23" s="81">
        <f>'ГБ 1'!H23+БСМП!H23+ДГБ!H23+'ГП 1'!H23+'ГП 3'!H23+Стом!H23+Роддом!H23</f>
        <v>148.4</v>
      </c>
      <c r="I23" s="81">
        <f>'ГБ 1'!I23+БСМП!I23+ДГБ!I23+'ГП 1'!I23+'ГП 3'!I23+Стом!I23+Роддом!I23</f>
        <v>0</v>
      </c>
      <c r="J23" s="81">
        <f>'ГБ 1'!J23+БСМП!J23+ДГБ!J23+'ГП 1'!J23+'ГП 3'!J23+Стом!J23+Роддом!J23</f>
        <v>148.4</v>
      </c>
      <c r="K23" s="81">
        <f>'ГБ 1'!K23+БСМП!K23+ДГБ!K23+'ГП 1'!K23+'ГП 3'!K23+Стом!K23+Роддом!K23</f>
        <v>0</v>
      </c>
      <c r="L23" s="81">
        <f>'ГБ 1'!L23+БСМП!L23+ДГБ!L23+'ГП 1'!L23+'ГП 3'!L23+Стом!L23+Роддом!L23</f>
        <v>0</v>
      </c>
      <c r="M23" s="81">
        <f>'ГБ 1'!M23+БСМП!M23+ДГБ!M23+'ГП 1'!M23+'ГП 3'!M23+Стом!M23+Роддом!M23</f>
        <v>148.4</v>
      </c>
      <c r="N23" s="81">
        <f>'ГБ 1'!N23+БСМП!N23+ДГБ!N23+'ГП 1'!N23+'ГП 3'!N23+Стом!N23+Роддом!N23</f>
        <v>0</v>
      </c>
      <c r="O23" s="81">
        <f>'ГБ 1'!O23+БСМП!O23+ДГБ!O23+'ГП 1'!O23+'ГП 3'!O23+Стом!O23+Роддом!O23</f>
        <v>148.4</v>
      </c>
      <c r="P23" s="81">
        <f>'ГБ 1'!P23+БСМП!P23+ДГБ!P23+'ГП 1'!P23+'ГП 3'!P23+Стом!P23+Роддом!P23</f>
        <v>0</v>
      </c>
      <c r="Q23" s="81">
        <f>'ГБ 1'!Q23+БСМП!Q23+ДГБ!Q23+'ГП 1'!Q23+'ГП 3'!Q23+Стом!Q23+Роддом!Q23</f>
        <v>0</v>
      </c>
      <c r="R23" s="146"/>
      <c r="S23" s="144"/>
      <c r="T23" s="144"/>
      <c r="U23" s="144"/>
    </row>
    <row r="24" spans="1:21" ht="25.5">
      <c r="A24" s="79"/>
      <c r="B24" s="80" t="s">
        <v>106</v>
      </c>
      <c r="C24" s="79" t="s">
        <v>0</v>
      </c>
      <c r="D24" s="79" t="s">
        <v>0</v>
      </c>
      <c r="E24" s="79" t="s">
        <v>0</v>
      </c>
      <c r="F24" s="79" t="s">
        <v>0</v>
      </c>
      <c r="G24" s="79" t="s">
        <v>0</v>
      </c>
      <c r="H24" s="81">
        <f>'ГБ 1'!H24+БСМП!H24+ДГБ!H24+'ГП 1'!H24+'ГП 3'!H24+Стом!H24+Роддом!H24</f>
        <v>148.4</v>
      </c>
      <c r="I24" s="81">
        <f>'ГБ 1'!I24+БСМП!I24+ДГБ!I24+'ГП 1'!I24+'ГП 3'!I24+Стом!I24+Роддом!I24</f>
        <v>0</v>
      </c>
      <c r="J24" s="81">
        <f>'ГБ 1'!J24+БСМП!J24+ДГБ!J24+'ГП 1'!J24+'ГП 3'!J24+Стом!J24+Роддом!J24</f>
        <v>148.4</v>
      </c>
      <c r="K24" s="81">
        <f>'ГБ 1'!K24+БСМП!K24+ДГБ!K24+'ГП 1'!K24+'ГП 3'!K24+Стом!K24+Роддом!K24</f>
        <v>0</v>
      </c>
      <c r="L24" s="81">
        <f>'ГБ 1'!L24+БСМП!L24+ДГБ!L24+'ГП 1'!L24+'ГП 3'!L24+Стом!L24+Роддом!L24</f>
        <v>0</v>
      </c>
      <c r="M24" s="81">
        <f>'ГБ 1'!M24+БСМП!M24+ДГБ!M24+'ГП 1'!M24+'ГП 3'!M24+Стом!M24+Роддом!M24</f>
        <v>148.4</v>
      </c>
      <c r="N24" s="81">
        <f>'ГБ 1'!N24+БСМП!N24+ДГБ!N24+'ГП 1'!N24+'ГП 3'!N24+Стом!N24+Роддом!N24</f>
        <v>0</v>
      </c>
      <c r="O24" s="81">
        <f>'ГБ 1'!O24+БСМП!O24+ДГБ!O24+'ГП 1'!O24+'ГП 3'!O24+Стом!O24+Роддом!O24</f>
        <v>148.4</v>
      </c>
      <c r="P24" s="81">
        <f>'ГБ 1'!P24+БСМП!P24+ДГБ!P24+'ГП 1'!P24+'ГП 3'!P24+Стом!P24+Роддом!P24</f>
        <v>0</v>
      </c>
      <c r="Q24" s="81">
        <f>'ГБ 1'!Q24+БСМП!Q24+ДГБ!Q24+'ГП 1'!Q24+'ГП 3'!Q24+Стом!Q24+Роддом!Q24</f>
        <v>0</v>
      </c>
      <c r="R24" s="145"/>
      <c r="S24" s="144"/>
      <c r="T24" s="144"/>
      <c r="U24" s="144"/>
    </row>
    <row r="25" spans="1:21" s="112" customFormat="1" ht="126">
      <c r="A25" s="150"/>
      <c r="B25" s="62" t="s">
        <v>69</v>
      </c>
      <c r="C25" s="150" t="s">
        <v>0</v>
      </c>
      <c r="D25" s="150" t="s">
        <v>0</v>
      </c>
      <c r="E25" s="150" t="s">
        <v>0</v>
      </c>
      <c r="F25" s="150" t="s">
        <v>0</v>
      </c>
      <c r="G25" s="150" t="s">
        <v>0</v>
      </c>
      <c r="H25" s="78">
        <f>'ГБ 1'!H25+БСМП!H25+ДГБ!H25+'ГП 1'!H25+'ГП 3'!H25+Стом!H25+Роддом!H25</f>
        <v>62827.200000000004</v>
      </c>
      <c r="I25" s="78">
        <f>'ГБ 1'!I25+БСМП!I25+ДГБ!I25+'ГП 1'!I25+'ГП 3'!I25+Стом!I25+Роддом!I25</f>
        <v>0</v>
      </c>
      <c r="J25" s="78">
        <f>'ГБ 1'!J25+БСМП!J25+ДГБ!J25+'ГП 1'!J25+'ГП 3'!J25+Стом!J25+Роддом!J25</f>
        <v>49676</v>
      </c>
      <c r="K25" s="78">
        <f>'ГБ 1'!K25+БСМП!K25+ДГБ!K25+'ГП 1'!K25+'ГП 3'!K25+Стом!K25+Роддом!K25</f>
        <v>408.7</v>
      </c>
      <c r="L25" s="78">
        <f>'ГБ 1'!L25+БСМП!L25+ДГБ!L25+'ГП 1'!L25+'ГП 3'!L25+Стом!L25+Роддом!L25</f>
        <v>12742.5</v>
      </c>
      <c r="M25" s="78">
        <v>63883.25</v>
      </c>
      <c r="N25" s="78">
        <f>'ГБ 1'!N25+БСМП!N25+ДГБ!N25+'ГП 1'!N25+'ГП 3'!N25+Стом!N25+Роддом!N25</f>
        <v>0</v>
      </c>
      <c r="O25" s="78">
        <f>'ГБ 1'!O25+БСМП!O25+ДГБ!O25+'ГП 1'!O25+'ГП 3'!O25+Стом!O25+Роддом!O25</f>
        <v>49607.009999999995</v>
      </c>
      <c r="P25" s="78">
        <v>1533.94</v>
      </c>
      <c r="Q25" s="78">
        <f>'ГБ 1'!Q25+БСМП!Q25+ДГБ!Q25+'ГП 1'!Q25+'ГП 3'!Q25+Стом!Q25+Роддом!Q25</f>
        <v>12742.300000000001</v>
      </c>
      <c r="R25" s="147"/>
      <c r="S25" s="144"/>
      <c r="T25" s="144"/>
      <c r="U25" s="144"/>
    </row>
    <row r="26" spans="1:21" ht="76.5">
      <c r="A26" s="79"/>
      <c r="B26" s="80" t="s">
        <v>107</v>
      </c>
      <c r="C26" s="79" t="s">
        <v>0</v>
      </c>
      <c r="D26" s="79" t="s">
        <v>0</v>
      </c>
      <c r="E26" s="79" t="s">
        <v>0</v>
      </c>
      <c r="F26" s="79" t="s">
        <v>0</v>
      </c>
      <c r="G26" s="79" t="s">
        <v>0</v>
      </c>
      <c r="H26" s="81">
        <f>'ГБ 1'!H26+БСМП!H26+ДГБ!H26+'ГП 1'!H26+'ГП 3'!H26+Стом!H26+Роддом!H26</f>
        <v>40416.6</v>
      </c>
      <c r="I26" s="81">
        <f>'ГБ 1'!I26+БСМП!I26+ДГБ!I26+'ГП 1'!I26+'ГП 3'!I26+Стом!I26+Роддом!I26</f>
        <v>0</v>
      </c>
      <c r="J26" s="81">
        <f>'ГБ 1'!J26+БСМП!J26+ДГБ!J26+'ГП 1'!J26+'ГП 3'!J26+Стом!J26+Роддом!J26</f>
        <v>30010.6</v>
      </c>
      <c r="K26" s="81">
        <f>'ГБ 1'!K26+БСМП!K26+ДГБ!K26+'ГП 1'!K26+'ГП 3'!K26+Стом!K26+Роддом!K26</f>
        <v>0</v>
      </c>
      <c r="L26" s="81">
        <f>'ГБ 1'!L26+БСМП!L26+ДГБ!L26+'ГП 1'!L26+'ГП 3'!L26+Стом!L26+Роддом!L26</f>
        <v>10406</v>
      </c>
      <c r="M26" s="81">
        <f>'ГБ 1'!M26+БСМП!M26+ДГБ!M26+'ГП 1'!M26+'ГП 3'!M26+Стом!M26+Роддом!M26</f>
        <v>40416.600000000006</v>
      </c>
      <c r="N26" s="81">
        <f>'ГБ 1'!N26+БСМП!N26+ДГБ!N26+'ГП 1'!N26+'ГП 3'!N26+Стом!N26+Роддом!N26</f>
        <v>0</v>
      </c>
      <c r="O26" s="81">
        <f>'ГБ 1'!O26+БСМП!O26+ДГБ!O26+'ГП 1'!O26+'ГП 3'!O26+Стом!O26+Роддом!O26</f>
        <v>30010.6</v>
      </c>
      <c r="P26" s="81">
        <f>'ГБ 1'!P26+БСМП!P26+ДГБ!P26+'ГП 1'!P26+'ГП 3'!P26+Стом!P26+Роддом!P26</f>
        <v>0</v>
      </c>
      <c r="Q26" s="81">
        <f>'ГБ 1'!Q26+БСМП!Q26+ДГБ!Q26+'ГП 1'!Q26+'ГП 3'!Q26+Стом!Q26+Роддом!Q26</f>
        <v>10406</v>
      </c>
      <c r="R26" s="149"/>
      <c r="S26" s="144"/>
      <c r="T26" s="144"/>
      <c r="U26" s="144"/>
    </row>
    <row r="27" spans="1:21" ht="76.5">
      <c r="A27" s="79"/>
      <c r="B27" s="80" t="s">
        <v>108</v>
      </c>
      <c r="C27" s="79" t="s">
        <v>0</v>
      </c>
      <c r="D27" s="79" t="s">
        <v>0</v>
      </c>
      <c r="E27" s="79" t="s">
        <v>0</v>
      </c>
      <c r="F27" s="79" t="s">
        <v>0</v>
      </c>
      <c r="G27" s="79" t="s">
        <v>0</v>
      </c>
      <c r="H27" s="81">
        <f>'ГБ 1'!H27+БСМП!H27+ДГБ!H27+'ГП 1'!H27+'ГП 3'!H27+Стом!H27+Роддом!H27</f>
        <v>1236.0999999999999</v>
      </c>
      <c r="I27" s="81">
        <f>'ГБ 1'!I27+БСМП!I27+ДГБ!I27+'ГП 1'!I27+'ГП 3'!I27+Стом!I27+Роддом!I27</f>
        <v>0</v>
      </c>
      <c r="J27" s="81">
        <f>'ГБ 1'!J27+БСМП!J27+ДГБ!J27+'ГП 1'!J27+'ГП 3'!J27+Стом!J27+Роддом!J27</f>
        <v>0</v>
      </c>
      <c r="K27" s="81">
        <f>'ГБ 1'!K27+БСМП!K27+ДГБ!K27+'ГП 1'!K27+'ГП 3'!K27+Стом!K27+Роддом!K27</f>
        <v>0</v>
      </c>
      <c r="L27" s="81">
        <f>'ГБ 1'!L27+БСМП!L27+ДГБ!L27+'ГП 1'!L27+'ГП 3'!L27+Стом!L27+Роддом!L27</f>
        <v>1236.0999999999999</v>
      </c>
      <c r="M27" s="81">
        <f>'ГБ 1'!M27+БСМП!M27+ДГБ!M27+'ГП 1'!M27+'ГП 3'!M27+Стом!M27+Роддом!M27</f>
        <v>1236.0999999999999</v>
      </c>
      <c r="N27" s="81">
        <f>'ГБ 1'!N27+БСМП!N27+ДГБ!N27+'ГП 1'!N27+'ГП 3'!N27+Стом!N27+Роддом!N27</f>
        <v>0</v>
      </c>
      <c r="O27" s="81">
        <f>'ГБ 1'!O27+БСМП!O27+ДГБ!O27+'ГП 1'!O27+'ГП 3'!O27+Стом!O27+Роддом!O27</f>
        <v>0</v>
      </c>
      <c r="P27" s="81">
        <f>'ГБ 1'!P27+БСМП!P27+ДГБ!P27+'ГП 1'!P27+'ГП 3'!P27+Стом!P27+Роддом!P27</f>
        <v>0</v>
      </c>
      <c r="Q27" s="81">
        <f>'ГБ 1'!Q27+БСМП!Q27+ДГБ!Q27+'ГП 1'!Q27+'ГП 3'!Q27+Стом!Q27+Роддом!Q27</f>
        <v>1236.0999999999999</v>
      </c>
      <c r="R27" s="149"/>
      <c r="S27" s="144"/>
      <c r="T27" s="144"/>
      <c r="U27" s="144"/>
    </row>
    <row r="28" spans="1:21" ht="114.75">
      <c r="A28" s="79"/>
      <c r="B28" s="80" t="s">
        <v>109</v>
      </c>
      <c r="C28" s="79" t="s">
        <v>0</v>
      </c>
      <c r="D28" s="79" t="s">
        <v>0</v>
      </c>
      <c r="E28" s="79" t="s">
        <v>0</v>
      </c>
      <c r="F28" s="79" t="s">
        <v>0</v>
      </c>
      <c r="G28" s="79" t="s">
        <v>0</v>
      </c>
      <c r="H28" s="81">
        <f>'ГБ 1'!H28+БСМП!H28+ДГБ!H28+'ГП 1'!H28+'ГП 3'!H28+Стом!H28+Роддом!H28</f>
        <v>1519.3</v>
      </c>
      <c r="I28" s="81">
        <f>'ГБ 1'!I28+БСМП!I28+ДГБ!I28+'ГП 1'!I28+'ГП 3'!I28+Стом!I28+Роддом!I28</f>
        <v>0</v>
      </c>
      <c r="J28" s="81">
        <f>'ГБ 1'!J28+БСМП!J28+ДГБ!J28+'ГП 1'!J28+'ГП 3'!J28+Стом!J28+Роддом!J28</f>
        <v>418.9</v>
      </c>
      <c r="K28" s="81">
        <f>'ГБ 1'!K28+БСМП!K28+ДГБ!K28+'ГП 1'!K28+'ГП 3'!K28+Стом!K28+Роддом!K28</f>
        <v>0</v>
      </c>
      <c r="L28" s="81">
        <f>'ГБ 1'!L28+БСМП!L28+ДГБ!L28+'ГП 1'!L28+'ГП 3'!L28+Стом!L28+Роддом!L28</f>
        <v>1100.3999999999999</v>
      </c>
      <c r="M28" s="81">
        <f>'ГБ 1'!M28+БСМП!M28+ДГБ!M28+'ГП 1'!M28+'ГП 3'!M28+Стом!M28+Роддом!M28</f>
        <v>1450.2</v>
      </c>
      <c r="N28" s="81">
        <f>'ГБ 1'!N28+БСМП!N28+ДГБ!N28+'ГП 1'!N28+'ГП 3'!N28+Стом!N28+Роддом!N28</f>
        <v>0</v>
      </c>
      <c r="O28" s="81">
        <f>'ГБ 1'!O28+БСМП!O28+ДГБ!O28+'ГП 1'!O28+'ГП 3'!O28+Стом!O28+Роддом!O28</f>
        <v>350</v>
      </c>
      <c r="P28" s="81">
        <f>'ГБ 1'!P28+БСМП!P28+ДГБ!P28+'ГП 1'!P28+'ГП 3'!P28+Стом!P28+Роддом!P28</f>
        <v>0</v>
      </c>
      <c r="Q28" s="81">
        <f>'ГБ 1'!Q28+БСМП!Q28+ДГБ!Q28+'ГП 1'!Q28+'ГП 3'!Q28+Стом!Q28+Роддом!Q28</f>
        <v>1100.2</v>
      </c>
      <c r="R28" s="148" t="s">
        <v>137</v>
      </c>
      <c r="S28" s="144"/>
      <c r="T28" s="144"/>
      <c r="U28" s="144"/>
    </row>
    <row r="29" spans="1:21" ht="85.5" customHeight="1">
      <c r="A29" s="79"/>
      <c r="B29" s="80" t="s">
        <v>110</v>
      </c>
      <c r="C29" s="79" t="s">
        <v>0</v>
      </c>
      <c r="D29" s="79" t="s">
        <v>0</v>
      </c>
      <c r="E29" s="79" t="s">
        <v>0</v>
      </c>
      <c r="F29" s="79" t="s">
        <v>0</v>
      </c>
      <c r="G29" s="79" t="s">
        <v>0</v>
      </c>
      <c r="H29" s="81">
        <f>'ГБ 1'!H29+БСМП!H29+ДГБ!H29+'ГП 1'!H29+'ГП 3'!H29+Стом!H29+Роддом!H29</f>
        <v>19246.500000000004</v>
      </c>
      <c r="I29" s="81">
        <f>'ГБ 1'!I29+БСМП!I29+ДГБ!I29+'ГП 1'!I29+'ГП 3'!I29+Стом!I29+Роддом!I29</f>
        <v>0</v>
      </c>
      <c r="J29" s="81">
        <f>'ГБ 1'!J29+БСМП!J29+ДГБ!J29+'ГП 1'!J29+'ГП 3'!J29+Стом!J29+Роддом!J29</f>
        <v>19246.500000000004</v>
      </c>
      <c r="K29" s="81">
        <f>'ГБ 1'!K29+БСМП!K29+ДГБ!K29+'ГП 1'!K29+'ГП 3'!K29+Стом!K29+Роддом!K29</f>
        <v>0</v>
      </c>
      <c r="L29" s="81">
        <f>'ГБ 1'!L29+БСМП!L29+ДГБ!L29+'ГП 1'!L29+'ГП 3'!L29+Стом!L29+Роддом!L29</f>
        <v>0</v>
      </c>
      <c r="M29" s="81">
        <f>'ГБ 1'!M29+БСМП!M29+ДГБ!M29+'ГП 1'!M29+'ГП 3'!M29+Стом!M29+Роддом!M29</f>
        <v>19246.41</v>
      </c>
      <c r="N29" s="81">
        <f>'ГБ 1'!N29+БСМП!N29+ДГБ!N29+'ГП 1'!N29+'ГП 3'!N29+Стом!N29+Роддом!N29</f>
        <v>0</v>
      </c>
      <c r="O29" s="81">
        <f>'ГБ 1'!O29+БСМП!O29+ДГБ!O29+'ГП 1'!O29+'ГП 3'!O29+Стом!O29+Роддом!O29</f>
        <v>19246.41</v>
      </c>
      <c r="P29" s="81">
        <f>'ГБ 1'!P29+БСМП!P29+ДГБ!P29+'ГП 1'!P29+'ГП 3'!P29+Стом!P29+Роддом!P29</f>
        <v>0</v>
      </c>
      <c r="Q29" s="81">
        <f>'ГБ 1'!Q29+БСМП!Q29+ДГБ!Q29+'ГП 1'!Q29+'ГП 3'!Q29+Стом!Q29+Роддом!Q29</f>
        <v>0</v>
      </c>
      <c r="R29" s="149"/>
      <c r="S29" s="144"/>
      <c r="T29" s="144"/>
      <c r="U29" s="144"/>
    </row>
    <row r="30" spans="1:21" ht="63.75">
      <c r="A30" s="79"/>
      <c r="B30" s="80" t="s">
        <v>84</v>
      </c>
      <c r="C30" s="79" t="s">
        <v>0</v>
      </c>
      <c r="D30" s="79" t="s">
        <v>0</v>
      </c>
      <c r="E30" s="79" t="s">
        <v>0</v>
      </c>
      <c r="F30" s="79" t="s">
        <v>0</v>
      </c>
      <c r="G30" s="79" t="s">
        <v>0</v>
      </c>
      <c r="H30" s="81">
        <f>'ГБ 1'!H30+БСМП!H30+ДГБ!H30+'ГП 1'!H30+'ГП 3'!H30+Стом!H30+Роддом!H30</f>
        <v>408.7</v>
      </c>
      <c r="I30" s="81">
        <f>'ГБ 1'!I30+БСМП!I30+ДГБ!I30+'ГП 1'!I30+'ГП 3'!I30+Стом!I30+Роддом!I30</f>
        <v>0</v>
      </c>
      <c r="J30" s="81">
        <f>'ГБ 1'!J30+БСМП!J30+ДГБ!J30+'ГП 1'!J30+'ГП 3'!J30+Стом!J30+Роддом!J30</f>
        <v>0</v>
      </c>
      <c r="K30" s="81">
        <f>'ГБ 1'!K30+БСМП!K30+ДГБ!K30+'ГП 1'!K30+'ГП 3'!K30+Стом!K30+Роддом!K30</f>
        <v>408.7</v>
      </c>
      <c r="L30" s="81">
        <f>'ГБ 1'!L30+БСМП!L30+ДГБ!L30+'ГП 1'!L30+'ГП 3'!L30+Стом!L30+Роддом!L30</f>
        <v>0</v>
      </c>
      <c r="M30" s="81">
        <v>1533.94</v>
      </c>
      <c r="N30" s="81">
        <f>'ГБ 1'!N30+БСМП!N30+ДГБ!N30+'ГП 1'!N30+'ГП 3'!N30+Стом!N30+Роддом!N30</f>
        <v>0</v>
      </c>
      <c r="O30" s="81">
        <f>'ГБ 1'!O30+БСМП!O30+ДГБ!O30+'ГП 1'!O30+'ГП 3'!O30+Стом!O30+Роддом!O30</f>
        <v>0</v>
      </c>
      <c r="P30" s="81">
        <v>1533.94</v>
      </c>
      <c r="Q30" s="81">
        <f>'ГБ 1'!Q30+БСМП!Q30+ДГБ!Q30+'ГП 1'!Q30+'ГП 3'!Q30+Стом!Q30+Роддом!Q30</f>
        <v>0</v>
      </c>
      <c r="R30" s="149"/>
      <c r="S30" s="144"/>
      <c r="T30" s="144"/>
      <c r="U30" s="144"/>
    </row>
    <row r="32" spans="1:21" s="83" customFormat="1" ht="11.25">
      <c r="A32" s="83" t="s">
        <v>111</v>
      </c>
      <c r="B32" s="83" t="s">
        <v>112</v>
      </c>
    </row>
    <row r="33" spans="1:10" s="83" customFormat="1" ht="11.25">
      <c r="A33" s="83" t="s">
        <v>113</v>
      </c>
      <c r="B33" s="83" t="s">
        <v>114</v>
      </c>
    </row>
    <row r="35" spans="1:10" s="85" customFormat="1" ht="18.75">
      <c r="B35" s="118" t="s">
        <v>121</v>
      </c>
      <c r="C35" s="118"/>
      <c r="D35" s="118"/>
      <c r="E35" s="119"/>
      <c r="F35" s="119"/>
      <c r="G35" s="118" t="s">
        <v>2</v>
      </c>
      <c r="H35" s="118"/>
    </row>
    <row r="36" spans="1:10" s="85" customFormat="1" ht="18.75">
      <c r="B36" s="118"/>
      <c r="C36" s="118"/>
      <c r="D36" s="118"/>
      <c r="E36" s="118"/>
      <c r="F36" s="118"/>
      <c r="G36" s="118"/>
      <c r="H36" s="118"/>
    </row>
    <row r="37" spans="1:10" s="85" customFormat="1" ht="18.75">
      <c r="B37" s="118" t="s">
        <v>3</v>
      </c>
      <c r="C37" s="118"/>
      <c r="D37" s="118"/>
      <c r="E37" s="119"/>
      <c r="F37" s="119"/>
      <c r="G37" s="118" t="s">
        <v>4</v>
      </c>
      <c r="H37" s="118"/>
    </row>
    <row r="38" spans="1:10" s="85" customFormat="1" ht="18.75">
      <c r="B38" s="118"/>
      <c r="C38" s="118"/>
      <c r="D38" s="118"/>
      <c r="E38" s="118"/>
      <c r="F38" s="118"/>
      <c r="G38" s="118"/>
      <c r="H38" s="118"/>
    </row>
    <row r="39" spans="1:10" s="85" customFormat="1" ht="18.75">
      <c r="B39" s="118" t="s">
        <v>117</v>
      </c>
      <c r="C39" s="118"/>
      <c r="D39" s="118"/>
      <c r="E39" s="119"/>
      <c r="F39" s="119"/>
      <c r="G39" s="118" t="s">
        <v>132</v>
      </c>
      <c r="H39" s="118"/>
    </row>
    <row r="40" spans="1:10" ht="15">
      <c r="B40" s="120"/>
      <c r="C40" s="120"/>
      <c r="D40" s="120"/>
      <c r="E40" s="120"/>
      <c r="F40" s="120"/>
      <c r="G40" s="120"/>
      <c r="H40" s="120"/>
    </row>
    <row r="41" spans="1:10" ht="16.5">
      <c r="A41" s="1"/>
      <c r="B41" s="121" t="s">
        <v>94</v>
      </c>
      <c r="C41" s="121"/>
      <c r="D41" s="121"/>
      <c r="E41" s="121"/>
      <c r="F41" s="121"/>
      <c r="G41" s="12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6.5">
      <c r="A43" s="1"/>
      <c r="B43" s="121" t="s">
        <v>95</v>
      </c>
      <c r="C43" s="121"/>
      <c r="D43" s="121"/>
      <c r="E43" s="121"/>
      <c r="F43" s="121"/>
      <c r="G43" s="121"/>
      <c r="H43" s="1"/>
      <c r="I43" s="1"/>
      <c r="J43" s="1"/>
    </row>
    <row r="44" spans="1:10" ht="16.5">
      <c r="A44" s="1"/>
      <c r="B44" s="121" t="s">
        <v>119</v>
      </c>
      <c r="C44" s="121"/>
      <c r="D44" s="121"/>
      <c r="E44" s="122"/>
      <c r="F44" s="122"/>
      <c r="G44" s="121" t="s">
        <v>96</v>
      </c>
    </row>
  </sheetData>
  <mergeCells count="17">
    <mergeCell ref="A12:R12"/>
    <mergeCell ref="R8:R10"/>
    <mergeCell ref="C9:C10"/>
    <mergeCell ref="D9:G9"/>
    <mergeCell ref="H9:H10"/>
    <mergeCell ref="I9:L9"/>
    <mergeCell ref="M9:M10"/>
    <mergeCell ref="N9:Q9"/>
    <mergeCell ref="A3:P3"/>
    <mergeCell ref="A4:P4"/>
    <mergeCell ref="A5:P5"/>
    <mergeCell ref="A6:P6"/>
    <mergeCell ref="A8:A10"/>
    <mergeCell ref="B8:B10"/>
    <mergeCell ref="C8:G8"/>
    <mergeCell ref="H8:L8"/>
    <mergeCell ref="M8:Q8"/>
  </mergeCells>
  <pageMargins left="0.27559055118110237" right="0.15748031496062992" top="0.54" bottom="0.47" header="0.5" footer="0.41"/>
  <pageSetup paperSize="9" scale="91" fitToHeight="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33"/>
  <sheetViews>
    <sheetView topLeftCell="A7" zoomScaleNormal="100" workbookViewId="0">
      <pane ySplit="5" topLeftCell="A12" activePane="bottomLeft" state="frozen"/>
      <selection activeCell="Q28" sqref="Q28"/>
      <selection pane="bottomLeft" activeCell="M17" sqref="M17"/>
    </sheetView>
  </sheetViews>
  <sheetFormatPr defaultRowHeight="12.75"/>
  <cols>
    <col min="1" max="1" width="10" style="73" customWidth="1"/>
    <col min="2" max="2" width="30.140625" style="73" customWidth="1"/>
    <col min="3" max="5" width="11.28515625" style="73" hidden="1" customWidth="1"/>
    <col min="6" max="7" width="10.140625" style="73" hidden="1" customWidth="1"/>
    <col min="8" max="10" width="13.42578125" style="73" bestFit="1" customWidth="1"/>
    <col min="11" max="12" width="10.140625" style="73" bestFit="1" customWidth="1"/>
    <col min="13" max="13" width="11.28515625" style="73" bestFit="1" customWidth="1"/>
    <col min="14" max="14" width="13.42578125" style="73" bestFit="1" customWidth="1"/>
    <col min="15" max="16" width="11.28515625" style="73" bestFit="1" customWidth="1"/>
    <col min="17" max="17" width="10.140625" style="73" customWidth="1"/>
    <col min="18" max="16384" width="9.140625" style="73"/>
  </cols>
  <sheetData>
    <row r="3" spans="1:18" ht="18.75">
      <c r="A3" s="194" t="s">
        <v>86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40"/>
    </row>
    <row r="4" spans="1:18" ht="18.75">
      <c r="A4" s="194" t="s">
        <v>99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40"/>
    </row>
    <row r="5" spans="1:18" ht="15.75">
      <c r="A5" s="195" t="s">
        <v>83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41"/>
    </row>
    <row r="6" spans="1:18" ht="15.75">
      <c r="A6" s="196" t="s">
        <v>129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75"/>
    </row>
    <row r="7" spans="1:18" ht="15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8" ht="41.25" customHeight="1">
      <c r="A8" s="192"/>
      <c r="B8" s="187" t="s">
        <v>6</v>
      </c>
      <c r="C8" s="187" t="s">
        <v>133</v>
      </c>
      <c r="D8" s="187"/>
      <c r="E8" s="187"/>
      <c r="F8" s="187"/>
      <c r="G8" s="187"/>
      <c r="H8" s="187" t="s">
        <v>123</v>
      </c>
      <c r="I8" s="187"/>
      <c r="J8" s="187"/>
      <c r="K8" s="187"/>
      <c r="L8" s="187"/>
      <c r="M8" s="187" t="s">
        <v>124</v>
      </c>
      <c r="N8" s="187"/>
      <c r="O8" s="187"/>
      <c r="P8" s="187"/>
      <c r="Q8" s="188"/>
      <c r="R8" s="184" t="s">
        <v>125</v>
      </c>
    </row>
    <row r="9" spans="1:18" ht="12.75" customHeight="1">
      <c r="A9" s="192"/>
      <c r="B9" s="187"/>
      <c r="C9" s="187" t="s">
        <v>1</v>
      </c>
      <c r="D9" s="187" t="s">
        <v>87</v>
      </c>
      <c r="E9" s="187"/>
      <c r="F9" s="187"/>
      <c r="G9" s="188"/>
      <c r="H9" s="187" t="s">
        <v>7</v>
      </c>
      <c r="I9" s="187" t="s">
        <v>87</v>
      </c>
      <c r="J9" s="187"/>
      <c r="K9" s="187"/>
      <c r="L9" s="188"/>
      <c r="M9" s="187" t="s">
        <v>7</v>
      </c>
      <c r="N9" s="187" t="s">
        <v>87</v>
      </c>
      <c r="O9" s="187"/>
      <c r="P9" s="187"/>
      <c r="Q9" s="188"/>
      <c r="R9" s="184"/>
    </row>
    <row r="10" spans="1:18" ht="50.25" customHeight="1">
      <c r="A10" s="192"/>
      <c r="B10" s="187"/>
      <c r="C10" s="187"/>
      <c r="D10" s="124" t="s">
        <v>88</v>
      </c>
      <c r="E10" s="124" t="s">
        <v>89</v>
      </c>
      <c r="F10" s="124" t="s">
        <v>90</v>
      </c>
      <c r="G10" s="124" t="s">
        <v>91</v>
      </c>
      <c r="H10" s="187"/>
      <c r="I10" s="124" t="s">
        <v>88</v>
      </c>
      <c r="J10" s="124" t="s">
        <v>89</v>
      </c>
      <c r="K10" s="124" t="s">
        <v>90</v>
      </c>
      <c r="L10" s="124" t="s">
        <v>91</v>
      </c>
      <c r="M10" s="187"/>
      <c r="N10" s="124" t="s">
        <v>88</v>
      </c>
      <c r="O10" s="124" t="s">
        <v>89</v>
      </c>
      <c r="P10" s="124" t="s">
        <v>90</v>
      </c>
      <c r="Q10" s="125" t="s">
        <v>91</v>
      </c>
      <c r="R10" s="184"/>
    </row>
    <row r="11" spans="1:18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116">
        <v>17</v>
      </c>
      <c r="R11" s="4">
        <v>18</v>
      </c>
    </row>
    <row r="12" spans="1:18" ht="15.75">
      <c r="A12" s="193" t="s">
        <v>83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8" s="112" customFormat="1" ht="38.25">
      <c r="A13" s="76"/>
      <c r="B13" s="117" t="s">
        <v>68</v>
      </c>
      <c r="C13" s="78"/>
      <c r="D13" s="78"/>
      <c r="E13" s="78"/>
      <c r="F13" s="78"/>
      <c r="G13" s="78"/>
      <c r="H13" s="78">
        <f>SUM(J13:L13)</f>
        <v>125587.99999999999</v>
      </c>
      <c r="I13" s="78">
        <f>I14+I19+I25</f>
        <v>0</v>
      </c>
      <c r="J13" s="78">
        <f>J14+J19+J25</f>
        <v>116244.29999999999</v>
      </c>
      <c r="K13" s="78">
        <f>K14+K19+K25</f>
        <v>2235.6999999999998</v>
      </c>
      <c r="L13" s="78">
        <f>L14+L19+L25</f>
        <v>7107.9999999999991</v>
      </c>
      <c r="M13" s="78">
        <f>SUM(N13:Q13)</f>
        <v>122520.16</v>
      </c>
      <c r="N13" s="78">
        <f>N14+N19+N25</f>
        <v>0</v>
      </c>
      <c r="O13" s="78">
        <f>O14+O19+O25</f>
        <v>113178.16</v>
      </c>
      <c r="P13" s="78">
        <f>P14+P19+P25</f>
        <v>2234.1999999999998</v>
      </c>
      <c r="Q13" s="78">
        <f>Q14+Q19+Q25</f>
        <v>7107.8</v>
      </c>
    </row>
    <row r="14" spans="1:18" s="112" customFormat="1" ht="63">
      <c r="A14" s="123"/>
      <c r="B14" s="61" t="s">
        <v>51</v>
      </c>
      <c r="C14" s="123" t="s">
        <v>0</v>
      </c>
      <c r="D14" s="123" t="s">
        <v>0</v>
      </c>
      <c r="E14" s="123" t="s">
        <v>0</v>
      </c>
      <c r="F14" s="123" t="s">
        <v>0</v>
      </c>
      <c r="G14" s="123" t="s">
        <v>0</v>
      </c>
      <c r="H14" s="78">
        <f>SUM(J14:L14)</f>
        <v>95422.9</v>
      </c>
      <c r="I14" s="78">
        <f>SUM(I15:I18)</f>
        <v>0</v>
      </c>
      <c r="J14" s="78">
        <f>SUM(J15:J18)</f>
        <v>93187.199999999997</v>
      </c>
      <c r="K14" s="78">
        <f>SUM(K15:K18)</f>
        <v>2235.6999999999998</v>
      </c>
      <c r="L14" s="78">
        <f>SUM(L15:L18)</f>
        <v>0</v>
      </c>
      <c r="M14" s="78">
        <f t="shared" ref="M14:M30" si="0">SUM(N14:Q14)</f>
        <v>93515.86</v>
      </c>
      <c r="N14" s="78">
        <f>SUM(N15:N18)</f>
        <v>0</v>
      </c>
      <c r="O14" s="78">
        <f>SUM(O15:O18)</f>
        <v>91281.66</v>
      </c>
      <c r="P14" s="78">
        <f>SUM(P15:P18)</f>
        <v>2234.1999999999998</v>
      </c>
      <c r="Q14" s="78">
        <f>SUM(Q15:Q18)</f>
        <v>0</v>
      </c>
    </row>
    <row r="15" spans="1:18" ht="25.5">
      <c r="A15" s="79"/>
      <c r="B15" s="80" t="s">
        <v>49</v>
      </c>
      <c r="C15" s="79" t="s">
        <v>0</v>
      </c>
      <c r="D15" s="79" t="s">
        <v>0</v>
      </c>
      <c r="E15" s="79" t="s">
        <v>0</v>
      </c>
      <c r="F15" s="79" t="s">
        <v>0</v>
      </c>
      <c r="G15" s="79" t="s">
        <v>0</v>
      </c>
      <c r="H15" s="81">
        <f t="shared" ref="H15:H30" si="1">SUM(I15:L15)</f>
        <v>14986.9</v>
      </c>
      <c r="I15" s="81"/>
      <c r="J15" s="81">
        <f>12260.4+1917.6</f>
        <v>14178</v>
      </c>
      <c r="K15" s="81">
        <v>808.9</v>
      </c>
      <c r="L15" s="81"/>
      <c r="M15" s="81">
        <f t="shared" si="0"/>
        <v>14986.6</v>
      </c>
      <c r="N15" s="81"/>
      <c r="O15" s="81">
        <v>14178</v>
      </c>
      <c r="P15" s="81">
        <v>808.6</v>
      </c>
      <c r="Q15" s="81"/>
    </row>
    <row r="16" spans="1:18" ht="25.5">
      <c r="A16" s="79"/>
      <c r="B16" s="80" t="s">
        <v>100</v>
      </c>
      <c r="C16" s="79" t="s">
        <v>0</v>
      </c>
      <c r="D16" s="79" t="s">
        <v>0</v>
      </c>
      <c r="E16" s="79" t="s">
        <v>0</v>
      </c>
      <c r="F16" s="79" t="s">
        <v>0</v>
      </c>
      <c r="G16" s="79" t="s">
        <v>0</v>
      </c>
      <c r="H16" s="81">
        <f t="shared" si="1"/>
        <v>29.6</v>
      </c>
      <c r="I16" s="81"/>
      <c r="J16" s="81"/>
      <c r="K16" s="81">
        <v>29.6</v>
      </c>
      <c r="L16" s="81"/>
      <c r="M16" s="81">
        <f>P16</f>
        <v>29.6</v>
      </c>
      <c r="N16" s="81"/>
      <c r="O16" s="81"/>
      <c r="P16" s="81">
        <v>29.6</v>
      </c>
      <c r="Q16" s="81"/>
    </row>
    <row r="17" spans="1:17" ht="51">
      <c r="A17" s="79"/>
      <c r="B17" s="80" t="s">
        <v>101</v>
      </c>
      <c r="C17" s="79" t="s">
        <v>0</v>
      </c>
      <c r="D17" s="79" t="s">
        <v>0</v>
      </c>
      <c r="E17" s="79" t="s">
        <v>0</v>
      </c>
      <c r="F17" s="79" t="s">
        <v>0</v>
      </c>
      <c r="G17" s="79" t="s">
        <v>0</v>
      </c>
      <c r="H17" s="81">
        <f t="shared" si="1"/>
        <v>1397.2</v>
      </c>
      <c r="I17" s="81"/>
      <c r="J17" s="81"/>
      <c r="K17" s="81">
        <v>1397.2</v>
      </c>
      <c r="L17" s="81"/>
      <c r="M17" s="81">
        <f t="shared" si="0"/>
        <v>1396</v>
      </c>
      <c r="N17" s="81"/>
      <c r="O17" s="81"/>
      <c r="P17" s="81">
        <v>1396</v>
      </c>
      <c r="Q17" s="81"/>
    </row>
    <row r="18" spans="1:17" ht="25.5">
      <c r="A18" s="79"/>
      <c r="B18" s="80" t="s">
        <v>50</v>
      </c>
      <c r="C18" s="79" t="s">
        <v>0</v>
      </c>
      <c r="D18" s="79" t="s">
        <v>0</v>
      </c>
      <c r="E18" s="79" t="s">
        <v>0</v>
      </c>
      <c r="F18" s="79" t="s">
        <v>0</v>
      </c>
      <c r="G18" s="79" t="s">
        <v>0</v>
      </c>
      <c r="H18" s="81">
        <f t="shared" si="1"/>
        <v>79009.2</v>
      </c>
      <c r="I18" s="81"/>
      <c r="J18" s="81">
        <v>79009.2</v>
      </c>
      <c r="K18" s="81"/>
      <c r="L18" s="81"/>
      <c r="M18" s="81">
        <f t="shared" si="0"/>
        <v>77103.66</v>
      </c>
      <c r="N18" s="81"/>
      <c r="O18" s="81">
        <v>77103.66</v>
      </c>
      <c r="P18" s="81"/>
      <c r="Q18" s="81"/>
    </row>
    <row r="19" spans="1:17" s="112" customFormat="1" ht="94.5">
      <c r="A19" s="123"/>
      <c r="B19" s="62" t="s">
        <v>52</v>
      </c>
      <c r="C19" s="123" t="s">
        <v>0</v>
      </c>
      <c r="D19" s="123" t="s">
        <v>0</v>
      </c>
      <c r="E19" s="123" t="s">
        <v>0</v>
      </c>
      <c r="F19" s="123" t="s">
        <v>0</v>
      </c>
      <c r="G19" s="123" t="s">
        <v>0</v>
      </c>
      <c r="H19" s="78">
        <f t="shared" si="1"/>
        <v>2067.9</v>
      </c>
      <c r="I19" s="78">
        <f>SUM(I20:I24)</f>
        <v>0</v>
      </c>
      <c r="J19" s="78">
        <f>SUM(J20:J24)</f>
        <v>2067.9</v>
      </c>
      <c r="K19" s="78">
        <f>SUM(K20:K24)</f>
        <v>0</v>
      </c>
      <c r="L19" s="78">
        <f>SUM(L20:L24)</f>
        <v>0</v>
      </c>
      <c r="M19" s="78">
        <f t="shared" si="0"/>
        <v>907.30000000000007</v>
      </c>
      <c r="N19" s="78">
        <f>SUM(N20:N24)</f>
        <v>0</v>
      </c>
      <c r="O19" s="78">
        <f>SUM(O20:O24)</f>
        <v>907.30000000000007</v>
      </c>
      <c r="P19" s="78">
        <f>SUM(P20:P24)</f>
        <v>0</v>
      </c>
      <c r="Q19" s="78">
        <f>SUM(Q20:Q24)</f>
        <v>0</v>
      </c>
    </row>
    <row r="20" spans="1:17" ht="63.75">
      <c r="A20" s="79"/>
      <c r="B20" s="80" t="s">
        <v>102</v>
      </c>
      <c r="C20" s="79" t="s">
        <v>0</v>
      </c>
      <c r="D20" s="79" t="s">
        <v>0</v>
      </c>
      <c r="E20" s="79" t="s">
        <v>0</v>
      </c>
      <c r="F20" s="79" t="s">
        <v>0</v>
      </c>
      <c r="G20" s="79" t="s">
        <v>0</v>
      </c>
      <c r="H20" s="81">
        <f t="shared" si="1"/>
        <v>2025.5</v>
      </c>
      <c r="I20" s="81"/>
      <c r="J20" s="81">
        <v>2025.5</v>
      </c>
      <c r="K20" s="81"/>
      <c r="L20" s="81"/>
      <c r="M20" s="81">
        <f t="shared" si="0"/>
        <v>864.9</v>
      </c>
      <c r="N20" s="81"/>
      <c r="O20" s="81">
        <v>864.9</v>
      </c>
      <c r="P20" s="81"/>
      <c r="Q20" s="81"/>
    </row>
    <row r="21" spans="1:17" ht="38.25">
      <c r="A21" s="79"/>
      <c r="B21" s="80" t="s">
        <v>103</v>
      </c>
      <c r="C21" s="79" t="s">
        <v>0</v>
      </c>
      <c r="D21" s="79" t="s">
        <v>0</v>
      </c>
      <c r="E21" s="79" t="s">
        <v>0</v>
      </c>
      <c r="F21" s="79" t="s">
        <v>0</v>
      </c>
      <c r="G21" s="79" t="s">
        <v>0</v>
      </c>
      <c r="H21" s="81">
        <f t="shared" si="1"/>
        <v>0</v>
      </c>
      <c r="I21" s="81"/>
      <c r="J21" s="81"/>
      <c r="K21" s="81"/>
      <c r="L21" s="81"/>
      <c r="M21" s="81">
        <f t="shared" si="0"/>
        <v>0</v>
      </c>
      <c r="N21" s="81"/>
      <c r="O21" s="81"/>
      <c r="P21" s="81"/>
      <c r="Q21" s="81"/>
    </row>
    <row r="22" spans="1:17" ht="51">
      <c r="A22" s="79"/>
      <c r="B22" s="80" t="s">
        <v>104</v>
      </c>
      <c r="C22" s="79" t="s">
        <v>0</v>
      </c>
      <c r="D22" s="79" t="s">
        <v>0</v>
      </c>
      <c r="E22" s="79" t="s">
        <v>0</v>
      </c>
      <c r="F22" s="79" t="s">
        <v>0</v>
      </c>
      <c r="G22" s="79" t="s">
        <v>0</v>
      </c>
      <c r="H22" s="81">
        <f t="shared" si="1"/>
        <v>0</v>
      </c>
      <c r="I22" s="81"/>
      <c r="J22" s="81"/>
      <c r="K22" s="81"/>
      <c r="L22" s="81"/>
      <c r="M22" s="81">
        <f t="shared" si="0"/>
        <v>0</v>
      </c>
      <c r="N22" s="81"/>
      <c r="O22" s="81"/>
      <c r="P22" s="81"/>
      <c r="Q22" s="81"/>
    </row>
    <row r="23" spans="1:17" ht="38.25">
      <c r="A23" s="79"/>
      <c r="B23" s="80" t="s">
        <v>105</v>
      </c>
      <c r="C23" s="79" t="s">
        <v>0</v>
      </c>
      <c r="D23" s="79" t="s">
        <v>0</v>
      </c>
      <c r="E23" s="79" t="s">
        <v>0</v>
      </c>
      <c r="F23" s="79" t="s">
        <v>0</v>
      </c>
      <c r="G23" s="79" t="s">
        <v>0</v>
      </c>
      <c r="H23" s="81">
        <f t="shared" si="1"/>
        <v>21.2</v>
      </c>
      <c r="I23" s="81"/>
      <c r="J23" s="81">
        <v>21.2</v>
      </c>
      <c r="K23" s="81"/>
      <c r="L23" s="81"/>
      <c r="M23" s="81">
        <f t="shared" si="0"/>
        <v>21.2</v>
      </c>
      <c r="N23" s="81"/>
      <c r="O23" s="81">
        <v>21.2</v>
      </c>
      <c r="P23" s="81"/>
      <c r="Q23" s="81"/>
    </row>
    <row r="24" spans="1:17" ht="25.5">
      <c r="A24" s="79"/>
      <c r="B24" s="80" t="s">
        <v>106</v>
      </c>
      <c r="C24" s="79" t="s">
        <v>0</v>
      </c>
      <c r="D24" s="79" t="s">
        <v>0</v>
      </c>
      <c r="E24" s="79" t="s">
        <v>0</v>
      </c>
      <c r="F24" s="79" t="s">
        <v>0</v>
      </c>
      <c r="G24" s="79" t="s">
        <v>0</v>
      </c>
      <c r="H24" s="81">
        <f t="shared" si="1"/>
        <v>21.2</v>
      </c>
      <c r="I24" s="81"/>
      <c r="J24" s="81">
        <v>21.2</v>
      </c>
      <c r="K24" s="81"/>
      <c r="L24" s="81"/>
      <c r="M24" s="81">
        <f t="shared" si="0"/>
        <v>21.2</v>
      </c>
      <c r="N24" s="81"/>
      <c r="O24" s="81">
        <v>21.2</v>
      </c>
      <c r="P24" s="81"/>
      <c r="Q24" s="81"/>
    </row>
    <row r="25" spans="1:17" s="112" customFormat="1" ht="126">
      <c r="A25" s="123"/>
      <c r="B25" s="62" t="s">
        <v>69</v>
      </c>
      <c r="C25" s="123" t="s">
        <v>0</v>
      </c>
      <c r="D25" s="123" t="s">
        <v>0</v>
      </c>
      <c r="E25" s="123" t="s">
        <v>0</v>
      </c>
      <c r="F25" s="123" t="s">
        <v>0</v>
      </c>
      <c r="G25" s="123" t="s">
        <v>0</v>
      </c>
      <c r="H25" s="78">
        <f>SUM(I25:L25)</f>
        <v>28097.200000000001</v>
      </c>
      <c r="I25" s="78">
        <f>SUM(I26:I30)</f>
        <v>0</v>
      </c>
      <c r="J25" s="78">
        <f>SUM(J26:J30)</f>
        <v>20989.200000000001</v>
      </c>
      <c r="K25" s="78">
        <f>SUM(K26:K30)</f>
        <v>0</v>
      </c>
      <c r="L25" s="78">
        <f>SUM(L26:L30)</f>
        <v>7107.9999999999991</v>
      </c>
      <c r="M25" s="78">
        <f t="shared" si="0"/>
        <v>28097</v>
      </c>
      <c r="N25" s="78">
        <f>SUM(N26:N30)</f>
        <v>0</v>
      </c>
      <c r="O25" s="78">
        <f>SUM(O26:O30)</f>
        <v>20989.200000000001</v>
      </c>
      <c r="P25" s="78">
        <f>SUM(P26:P30)</f>
        <v>0</v>
      </c>
      <c r="Q25" s="78">
        <f>SUM(Q26:Q30)</f>
        <v>7107.8</v>
      </c>
    </row>
    <row r="26" spans="1:17" ht="76.5">
      <c r="A26" s="79"/>
      <c r="B26" s="80" t="s">
        <v>107</v>
      </c>
      <c r="C26" s="79" t="s">
        <v>0</v>
      </c>
      <c r="D26" s="79" t="s">
        <v>0</v>
      </c>
      <c r="E26" s="79" t="s">
        <v>0</v>
      </c>
      <c r="F26" s="79" t="s">
        <v>0</v>
      </c>
      <c r="G26" s="79" t="s">
        <v>0</v>
      </c>
      <c r="H26" s="81">
        <f t="shared" si="1"/>
        <v>27615.3</v>
      </c>
      <c r="I26" s="81"/>
      <c r="J26" s="81">
        <f>3373.7+17615.5</f>
        <v>20989.200000000001</v>
      </c>
      <c r="K26" s="81"/>
      <c r="L26" s="81">
        <f>849.7+5776.4</f>
        <v>6626.0999999999995</v>
      </c>
      <c r="M26" s="81">
        <f t="shared" si="0"/>
        <v>27615.300000000003</v>
      </c>
      <c r="N26" s="81">
        <v>0</v>
      </c>
      <c r="O26" s="81">
        <v>20989.200000000001</v>
      </c>
      <c r="P26" s="81"/>
      <c r="Q26" s="81">
        <v>6626.1</v>
      </c>
    </row>
    <row r="27" spans="1:17" ht="76.5">
      <c r="A27" s="79"/>
      <c r="B27" s="80" t="s">
        <v>108</v>
      </c>
      <c r="C27" s="79" t="s">
        <v>0</v>
      </c>
      <c r="D27" s="79" t="s">
        <v>0</v>
      </c>
      <c r="E27" s="79" t="s">
        <v>0</v>
      </c>
      <c r="F27" s="79" t="s">
        <v>0</v>
      </c>
      <c r="G27" s="79" t="s">
        <v>0</v>
      </c>
      <c r="H27" s="81">
        <f t="shared" si="1"/>
        <v>0</v>
      </c>
      <c r="I27" s="81"/>
      <c r="J27" s="81"/>
      <c r="K27" s="81"/>
      <c r="L27" s="81"/>
      <c r="M27" s="81">
        <f t="shared" si="0"/>
        <v>0</v>
      </c>
      <c r="N27" s="81">
        <v>0</v>
      </c>
      <c r="O27" s="81"/>
      <c r="P27" s="81"/>
      <c r="Q27" s="81"/>
    </row>
    <row r="28" spans="1:17" ht="114.75">
      <c r="A28" s="79"/>
      <c r="B28" s="80" t="s">
        <v>109</v>
      </c>
      <c r="C28" s="79" t="s">
        <v>0</v>
      </c>
      <c r="D28" s="79" t="s">
        <v>0</v>
      </c>
      <c r="E28" s="79" t="s">
        <v>0</v>
      </c>
      <c r="F28" s="79" t="s">
        <v>0</v>
      </c>
      <c r="G28" s="79" t="s">
        <v>0</v>
      </c>
      <c r="H28" s="81">
        <f t="shared" si="1"/>
        <v>481.9</v>
      </c>
      <c r="I28" s="81"/>
      <c r="J28" s="81"/>
      <c r="K28" s="81"/>
      <c r="L28" s="109">
        <v>481.9</v>
      </c>
      <c r="M28" s="81">
        <f t="shared" si="0"/>
        <v>481.7</v>
      </c>
      <c r="N28" s="81">
        <v>0</v>
      </c>
      <c r="O28" s="81"/>
      <c r="P28" s="81"/>
      <c r="Q28" s="81">
        <v>481.7</v>
      </c>
    </row>
    <row r="29" spans="1:17" ht="63.75">
      <c r="A29" s="79"/>
      <c r="B29" s="80" t="s">
        <v>110</v>
      </c>
      <c r="C29" s="79" t="s">
        <v>0</v>
      </c>
      <c r="D29" s="79" t="s">
        <v>0</v>
      </c>
      <c r="E29" s="79" t="s">
        <v>0</v>
      </c>
      <c r="F29" s="79" t="s">
        <v>0</v>
      </c>
      <c r="G29" s="79" t="s">
        <v>0</v>
      </c>
      <c r="H29" s="81">
        <f t="shared" si="1"/>
        <v>0</v>
      </c>
      <c r="I29" s="81"/>
      <c r="J29" s="81"/>
      <c r="K29" s="81"/>
      <c r="L29" s="81"/>
      <c r="M29" s="81">
        <f t="shared" si="0"/>
        <v>0</v>
      </c>
      <c r="N29" s="81">
        <v>0</v>
      </c>
      <c r="O29" s="81"/>
      <c r="P29" s="81"/>
      <c r="Q29" s="81"/>
    </row>
    <row r="30" spans="1:17" ht="63.75">
      <c r="A30" s="79"/>
      <c r="B30" s="80" t="s">
        <v>84</v>
      </c>
      <c r="C30" s="79" t="s">
        <v>0</v>
      </c>
      <c r="D30" s="79" t="s">
        <v>0</v>
      </c>
      <c r="E30" s="79" t="s">
        <v>0</v>
      </c>
      <c r="F30" s="79" t="s">
        <v>0</v>
      </c>
      <c r="G30" s="79" t="s">
        <v>0</v>
      </c>
      <c r="H30" s="81">
        <f t="shared" si="1"/>
        <v>0</v>
      </c>
      <c r="I30" s="81"/>
      <c r="J30" s="81"/>
      <c r="K30" s="81"/>
      <c r="L30" s="81"/>
      <c r="M30" s="81">
        <f t="shared" si="0"/>
        <v>0</v>
      </c>
      <c r="N30" s="81">
        <v>0</v>
      </c>
      <c r="O30" s="81"/>
      <c r="P30" s="81"/>
      <c r="Q30" s="81"/>
    </row>
    <row r="32" spans="1:17" s="83" customFormat="1" ht="11.25">
      <c r="A32" s="83" t="s">
        <v>111</v>
      </c>
      <c r="B32" s="83" t="s">
        <v>112</v>
      </c>
    </row>
    <row r="33" spans="1:2" s="83" customFormat="1" ht="11.25">
      <c r="A33" s="83" t="s">
        <v>113</v>
      </c>
      <c r="B33" s="83" t="s">
        <v>114</v>
      </c>
    </row>
  </sheetData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ageMargins left="0.27559055118110237" right="0.15748031496062992" top="0.31496062992125984" bottom="0.39370078740157483" header="0.31496062992125984" footer="0.39370078740157483"/>
  <pageSetup paperSize="9" scale="69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Normal="100" workbookViewId="0">
      <pane ySplit="11" topLeftCell="A20" activePane="bottomLeft" state="frozen"/>
      <selection activeCell="Q28" sqref="Q28"/>
      <selection pane="bottomLeft" activeCell="O23" sqref="O23"/>
    </sheetView>
  </sheetViews>
  <sheetFormatPr defaultRowHeight="12.75"/>
  <cols>
    <col min="1" max="1" width="10" style="72" customWidth="1"/>
    <col min="2" max="2" width="30.140625" style="72" customWidth="1"/>
    <col min="3" max="3" width="11.28515625" style="72" hidden="1" customWidth="1"/>
    <col min="4" max="4" width="9.5703125" style="72" hidden="1" customWidth="1"/>
    <col min="5" max="5" width="11.28515625" style="72" hidden="1" customWidth="1"/>
    <col min="6" max="7" width="10.140625" style="72" hidden="1" customWidth="1"/>
    <col min="8" max="9" width="13.42578125" style="72" bestFit="1" customWidth="1"/>
    <col min="10" max="10" width="13.42578125" style="73" bestFit="1" customWidth="1"/>
    <col min="11" max="11" width="10.140625" style="73" bestFit="1" customWidth="1"/>
    <col min="12" max="12" width="10.140625" style="72" bestFit="1" customWidth="1"/>
    <col min="13" max="13" width="11.28515625" style="72" bestFit="1" customWidth="1"/>
    <col min="14" max="14" width="13.42578125" style="72" bestFit="1" customWidth="1"/>
    <col min="15" max="16" width="11.28515625" style="72" bestFit="1" customWidth="1"/>
    <col min="17" max="17" width="10.140625" style="72" customWidth="1"/>
    <col min="18" max="16384" width="9.140625" style="72"/>
  </cols>
  <sheetData>
    <row r="3" spans="1:18" ht="18.75">
      <c r="A3" s="198" t="s">
        <v>86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74"/>
    </row>
    <row r="4" spans="1:18" ht="18.75">
      <c r="A4" s="198" t="s">
        <v>99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74"/>
    </row>
    <row r="5" spans="1:18" ht="15.75">
      <c r="A5" s="199" t="s">
        <v>83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90"/>
    </row>
    <row r="6" spans="1:18" ht="15.75">
      <c r="A6" s="200" t="s">
        <v>129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91"/>
    </row>
    <row r="7" spans="1:18" ht="15.75">
      <c r="A7" s="91"/>
      <c r="B7" s="91"/>
      <c r="C7" s="91"/>
      <c r="D7" s="91"/>
      <c r="E7" s="91"/>
      <c r="F7" s="91"/>
      <c r="G7" s="91"/>
      <c r="H7" s="91"/>
      <c r="I7" s="91"/>
      <c r="J7" s="75"/>
      <c r="K7" s="75"/>
      <c r="L7" s="91"/>
      <c r="M7" s="91"/>
      <c r="N7" s="91"/>
      <c r="O7" s="91"/>
      <c r="P7" s="91"/>
      <c r="Q7" s="91"/>
    </row>
    <row r="8" spans="1:18" ht="30.75" customHeight="1">
      <c r="A8" s="183"/>
      <c r="B8" s="172" t="s">
        <v>6</v>
      </c>
      <c r="C8" s="172" t="s">
        <v>122</v>
      </c>
      <c r="D8" s="172"/>
      <c r="E8" s="172"/>
      <c r="F8" s="172"/>
      <c r="G8" s="172"/>
      <c r="H8" s="172" t="s">
        <v>123</v>
      </c>
      <c r="I8" s="172"/>
      <c r="J8" s="172"/>
      <c r="K8" s="172"/>
      <c r="L8" s="172"/>
      <c r="M8" s="172" t="s">
        <v>124</v>
      </c>
      <c r="N8" s="172"/>
      <c r="O8" s="172"/>
      <c r="P8" s="172"/>
      <c r="Q8" s="197"/>
      <c r="R8" s="173" t="s">
        <v>125</v>
      </c>
    </row>
    <row r="9" spans="1:18" ht="12.75" customHeight="1">
      <c r="A9" s="183"/>
      <c r="B9" s="172"/>
      <c r="C9" s="172" t="s">
        <v>1</v>
      </c>
      <c r="D9" s="172" t="s">
        <v>87</v>
      </c>
      <c r="E9" s="172"/>
      <c r="F9" s="172"/>
      <c r="G9" s="197"/>
      <c r="H9" s="172" t="s">
        <v>7</v>
      </c>
      <c r="I9" s="172" t="s">
        <v>87</v>
      </c>
      <c r="J9" s="172"/>
      <c r="K9" s="172"/>
      <c r="L9" s="197"/>
      <c r="M9" s="172" t="s">
        <v>7</v>
      </c>
      <c r="N9" s="172" t="s">
        <v>87</v>
      </c>
      <c r="O9" s="172"/>
      <c r="P9" s="172"/>
      <c r="Q9" s="197"/>
      <c r="R9" s="173"/>
    </row>
    <row r="10" spans="1:18" ht="50.25" customHeight="1">
      <c r="A10" s="183"/>
      <c r="B10" s="172"/>
      <c r="C10" s="172"/>
      <c r="D10" s="94" t="s">
        <v>88</v>
      </c>
      <c r="E10" s="94" t="s">
        <v>89</v>
      </c>
      <c r="F10" s="94" t="s">
        <v>90</v>
      </c>
      <c r="G10" s="94" t="s">
        <v>91</v>
      </c>
      <c r="H10" s="172"/>
      <c r="I10" s="94" t="s">
        <v>88</v>
      </c>
      <c r="J10" s="94" t="s">
        <v>89</v>
      </c>
      <c r="K10" s="94" t="s">
        <v>90</v>
      </c>
      <c r="L10" s="94" t="s">
        <v>91</v>
      </c>
      <c r="M10" s="172"/>
      <c r="N10" s="94" t="s">
        <v>88</v>
      </c>
      <c r="O10" s="94" t="s">
        <v>89</v>
      </c>
      <c r="P10" s="94" t="s">
        <v>90</v>
      </c>
      <c r="Q10" s="96" t="s">
        <v>91</v>
      </c>
      <c r="R10" s="173"/>
    </row>
    <row r="11" spans="1:18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97">
        <v>17</v>
      </c>
      <c r="R11" s="3">
        <v>18</v>
      </c>
    </row>
    <row r="12" spans="1:18" ht="15.75">
      <c r="A12" s="193" t="s">
        <v>83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8" s="59" customFormat="1" ht="38.25">
      <c r="A13" s="76"/>
      <c r="B13" s="77" t="s">
        <v>68</v>
      </c>
      <c r="C13" s="78">
        <f>SUM(E13:G13)</f>
        <v>120329.79999999999</v>
      </c>
      <c r="D13" s="78"/>
      <c r="E13" s="78">
        <v>115793.4</v>
      </c>
      <c r="F13" s="78"/>
      <c r="G13" s="78">
        <v>4536.3999999999996</v>
      </c>
      <c r="H13" s="78">
        <f>SUM(J13:L13)</f>
        <v>78644.999999999985</v>
      </c>
      <c r="I13" s="78">
        <f>I14+I19+I25</f>
        <v>0</v>
      </c>
      <c r="J13" s="78">
        <f>J14+J19+J25</f>
        <v>77865.799999999988</v>
      </c>
      <c r="K13" s="78">
        <f>K14+K19+K25</f>
        <v>648</v>
      </c>
      <c r="L13" s="78">
        <f>L14+L19+L25</f>
        <v>131.19999999999999</v>
      </c>
      <c r="M13" s="78">
        <f t="shared" ref="M13:M30" si="0">SUM(N13:Q13)</f>
        <v>78053.499999999985</v>
      </c>
      <c r="N13" s="78">
        <f>N14+N19+N25</f>
        <v>0</v>
      </c>
      <c r="O13" s="78">
        <f>O14+O19+O25</f>
        <v>77278.899999999994</v>
      </c>
      <c r="P13" s="78">
        <f>P14+P19+P25</f>
        <v>643.4</v>
      </c>
      <c r="Q13" s="78">
        <f>Q14+Q19+Q25</f>
        <v>131.19999999999999</v>
      </c>
    </row>
    <row r="14" spans="1:18" s="59" customFormat="1" ht="63">
      <c r="A14" s="89"/>
      <c r="B14" s="61" t="s">
        <v>51</v>
      </c>
      <c r="C14" s="78"/>
      <c r="D14" s="78"/>
      <c r="E14" s="78"/>
      <c r="F14" s="78"/>
      <c r="G14" s="78"/>
      <c r="H14" s="78">
        <f>SUM(J14:L14)</f>
        <v>73269.399999999994</v>
      </c>
      <c r="I14" s="78">
        <f>SUM(I15:I18)</f>
        <v>0</v>
      </c>
      <c r="J14" s="78">
        <f>SUM(J15:J18)</f>
        <v>72621.399999999994</v>
      </c>
      <c r="K14" s="78">
        <f>SUM(K15:K18)</f>
        <v>648</v>
      </c>
      <c r="L14" s="78">
        <f>SUM(L15:L18)</f>
        <v>0</v>
      </c>
      <c r="M14" s="78">
        <f t="shared" si="0"/>
        <v>72886.799999999988</v>
      </c>
      <c r="N14" s="78">
        <f>SUM(N15:N18)</f>
        <v>0</v>
      </c>
      <c r="O14" s="78">
        <f>SUM(O15:O18)</f>
        <v>72243.399999999994</v>
      </c>
      <c r="P14" s="78">
        <f>SUM(P15:P18)</f>
        <v>643.4</v>
      </c>
      <c r="Q14" s="78">
        <f>SUM(Q15:Q18)</f>
        <v>0</v>
      </c>
    </row>
    <row r="15" spans="1:18" ht="25.5">
      <c r="A15" s="79"/>
      <c r="B15" s="80" t="s">
        <v>49</v>
      </c>
      <c r="C15" s="79" t="s">
        <v>0</v>
      </c>
      <c r="D15" s="79" t="s">
        <v>0</v>
      </c>
      <c r="E15" s="79" t="s">
        <v>0</v>
      </c>
      <c r="F15" s="79" t="s">
        <v>0</v>
      </c>
      <c r="G15" s="79" t="s">
        <v>0</v>
      </c>
      <c r="H15" s="81">
        <f t="shared" ref="H15:H30" si="1">SUM(I15:L15)</f>
        <v>0</v>
      </c>
      <c r="I15" s="81">
        <v>0</v>
      </c>
      <c r="J15" s="81"/>
      <c r="K15" s="81"/>
      <c r="L15" s="81"/>
      <c r="M15" s="81">
        <f t="shared" si="0"/>
        <v>0</v>
      </c>
      <c r="N15" s="81"/>
      <c r="O15" s="81"/>
      <c r="P15" s="81"/>
      <c r="Q15" s="81"/>
    </row>
    <row r="16" spans="1:18" ht="25.5">
      <c r="A16" s="79"/>
      <c r="B16" s="80" t="s">
        <v>100</v>
      </c>
      <c r="C16" s="79" t="s">
        <v>0</v>
      </c>
      <c r="D16" s="79" t="s">
        <v>0</v>
      </c>
      <c r="E16" s="79" t="s">
        <v>0</v>
      </c>
      <c r="F16" s="79" t="s">
        <v>0</v>
      </c>
      <c r="G16" s="79" t="s">
        <v>0</v>
      </c>
      <c r="H16" s="81">
        <f t="shared" si="1"/>
        <v>0</v>
      </c>
      <c r="I16" s="81">
        <v>0</v>
      </c>
      <c r="J16" s="81"/>
      <c r="K16" s="81"/>
      <c r="L16" s="81"/>
      <c r="M16" s="81">
        <v>0</v>
      </c>
      <c r="N16" s="81"/>
      <c r="O16" s="81"/>
      <c r="P16" s="81"/>
      <c r="Q16" s="81"/>
    </row>
    <row r="17" spans="1:17" ht="51">
      <c r="A17" s="79"/>
      <c r="B17" s="80" t="s">
        <v>101</v>
      </c>
      <c r="C17" s="79" t="s">
        <v>0</v>
      </c>
      <c r="D17" s="79" t="s">
        <v>0</v>
      </c>
      <c r="E17" s="79" t="s">
        <v>0</v>
      </c>
      <c r="F17" s="79" t="s">
        <v>0</v>
      </c>
      <c r="G17" s="79" t="s">
        <v>0</v>
      </c>
      <c r="H17" s="81">
        <f t="shared" si="1"/>
        <v>648</v>
      </c>
      <c r="I17" s="81">
        <v>0</v>
      </c>
      <c r="J17" s="81"/>
      <c r="K17" s="81">
        <v>648</v>
      </c>
      <c r="L17" s="81"/>
      <c r="M17" s="81">
        <f t="shared" si="0"/>
        <v>643.4</v>
      </c>
      <c r="N17" s="81"/>
      <c r="O17" s="81"/>
      <c r="P17" s="81">
        <v>643.4</v>
      </c>
      <c r="Q17" s="81"/>
    </row>
    <row r="18" spans="1:17" ht="25.5">
      <c r="A18" s="79"/>
      <c r="B18" s="80" t="s">
        <v>50</v>
      </c>
      <c r="C18" s="79" t="s">
        <v>0</v>
      </c>
      <c r="D18" s="79" t="s">
        <v>0</v>
      </c>
      <c r="E18" s="79" t="s">
        <v>0</v>
      </c>
      <c r="F18" s="79" t="s">
        <v>0</v>
      </c>
      <c r="G18" s="79" t="s">
        <v>0</v>
      </c>
      <c r="H18" s="81">
        <f t="shared" si="1"/>
        <v>72621.399999999994</v>
      </c>
      <c r="I18" s="81">
        <v>0</v>
      </c>
      <c r="J18" s="81">
        <v>72621.399999999994</v>
      </c>
      <c r="K18" s="81"/>
      <c r="L18" s="81"/>
      <c r="M18" s="81">
        <f t="shared" si="0"/>
        <v>72243.399999999994</v>
      </c>
      <c r="N18" s="81"/>
      <c r="O18" s="81">
        <v>72243.399999999994</v>
      </c>
      <c r="P18" s="81"/>
      <c r="Q18" s="81"/>
    </row>
    <row r="19" spans="1:17" s="59" customFormat="1" ht="94.5">
      <c r="A19" s="89"/>
      <c r="B19" s="62" t="s">
        <v>52</v>
      </c>
      <c r="C19" s="89" t="s">
        <v>0</v>
      </c>
      <c r="D19" s="89" t="s">
        <v>0</v>
      </c>
      <c r="E19" s="89" t="s">
        <v>0</v>
      </c>
      <c r="F19" s="89" t="s">
        <v>0</v>
      </c>
      <c r="G19" s="89" t="s">
        <v>0</v>
      </c>
      <c r="H19" s="78">
        <f t="shared" si="1"/>
        <v>2678.2</v>
      </c>
      <c r="I19" s="78">
        <f>SUM(I20:I24)</f>
        <v>0</v>
      </c>
      <c r="J19" s="108">
        <f>SUM(J20:J24)</f>
        <v>2678.2</v>
      </c>
      <c r="K19" s="78">
        <f>SUM(K20:K24)</f>
        <v>0</v>
      </c>
      <c r="L19" s="78">
        <f>SUM(L20:L24)</f>
        <v>0</v>
      </c>
      <c r="M19" s="78">
        <f t="shared" si="0"/>
        <v>2538.1999999999994</v>
      </c>
      <c r="N19" s="78">
        <f>SUM(N20:N24)</f>
        <v>0</v>
      </c>
      <c r="O19" s="78">
        <f>SUM(O20:O24)</f>
        <v>2538.1999999999994</v>
      </c>
      <c r="P19" s="78">
        <f>SUM(P20:P24)</f>
        <v>0</v>
      </c>
      <c r="Q19" s="78">
        <f>SUM(Q20:Q24)</f>
        <v>0</v>
      </c>
    </row>
    <row r="20" spans="1:17" ht="63.75">
      <c r="A20" s="79"/>
      <c r="B20" s="80" t="s">
        <v>102</v>
      </c>
      <c r="C20" s="79" t="s">
        <v>0</v>
      </c>
      <c r="D20" s="79" t="s">
        <v>0</v>
      </c>
      <c r="E20" s="79" t="s">
        <v>0</v>
      </c>
      <c r="F20" s="79" t="s">
        <v>0</v>
      </c>
      <c r="G20" s="79" t="s">
        <v>0</v>
      </c>
      <c r="H20" s="81">
        <f t="shared" si="1"/>
        <v>2635.8</v>
      </c>
      <c r="I20" s="81">
        <v>0</v>
      </c>
      <c r="J20" s="81">
        <v>2635.8</v>
      </c>
      <c r="K20" s="81"/>
      <c r="L20" s="81"/>
      <c r="M20" s="81">
        <f t="shared" si="0"/>
        <v>2495.7999999999997</v>
      </c>
      <c r="N20" s="81"/>
      <c r="O20" s="81">
        <f>2538.2-42.4</f>
        <v>2495.7999999999997</v>
      </c>
      <c r="P20" s="81"/>
      <c r="Q20" s="81"/>
    </row>
    <row r="21" spans="1:17" ht="38.25">
      <c r="A21" s="79"/>
      <c r="B21" s="80" t="s">
        <v>103</v>
      </c>
      <c r="C21" s="79" t="s">
        <v>0</v>
      </c>
      <c r="D21" s="79" t="s">
        <v>0</v>
      </c>
      <c r="E21" s="79" t="s">
        <v>0</v>
      </c>
      <c r="F21" s="79" t="s">
        <v>0</v>
      </c>
      <c r="G21" s="79" t="s">
        <v>0</v>
      </c>
      <c r="H21" s="81">
        <f t="shared" si="1"/>
        <v>0</v>
      </c>
      <c r="I21" s="81">
        <v>0</v>
      </c>
      <c r="J21" s="81"/>
      <c r="K21" s="81"/>
      <c r="L21" s="81"/>
      <c r="M21" s="81">
        <f t="shared" si="0"/>
        <v>0</v>
      </c>
      <c r="N21" s="81"/>
      <c r="O21" s="81"/>
      <c r="P21" s="81"/>
      <c r="Q21" s="81"/>
    </row>
    <row r="22" spans="1:17" ht="51">
      <c r="A22" s="79"/>
      <c r="B22" s="80" t="s">
        <v>104</v>
      </c>
      <c r="C22" s="79" t="s">
        <v>0</v>
      </c>
      <c r="D22" s="79" t="s">
        <v>0</v>
      </c>
      <c r="E22" s="79" t="s">
        <v>0</v>
      </c>
      <c r="F22" s="79" t="s">
        <v>0</v>
      </c>
      <c r="G22" s="79" t="s">
        <v>0</v>
      </c>
      <c r="H22" s="81">
        <f t="shared" si="1"/>
        <v>0</v>
      </c>
      <c r="I22" s="81">
        <v>0</v>
      </c>
      <c r="J22" s="81"/>
      <c r="K22" s="81"/>
      <c r="L22" s="81"/>
      <c r="M22" s="81">
        <f t="shared" si="0"/>
        <v>0</v>
      </c>
      <c r="N22" s="81"/>
      <c r="O22" s="81"/>
      <c r="P22" s="81"/>
      <c r="Q22" s="81"/>
    </row>
    <row r="23" spans="1:17" ht="38.25">
      <c r="A23" s="79"/>
      <c r="B23" s="80" t="s">
        <v>105</v>
      </c>
      <c r="C23" s="79" t="s">
        <v>0</v>
      </c>
      <c r="D23" s="79" t="s">
        <v>0</v>
      </c>
      <c r="E23" s="79" t="s">
        <v>0</v>
      </c>
      <c r="F23" s="79" t="s">
        <v>0</v>
      </c>
      <c r="G23" s="79" t="s">
        <v>0</v>
      </c>
      <c r="H23" s="81">
        <f t="shared" si="1"/>
        <v>21.2</v>
      </c>
      <c r="I23" s="81">
        <v>0</v>
      </c>
      <c r="J23" s="109">
        <v>21.2</v>
      </c>
      <c r="K23" s="81"/>
      <c r="L23" s="81"/>
      <c r="M23" s="81">
        <f t="shared" si="0"/>
        <v>21.2</v>
      </c>
      <c r="N23" s="81"/>
      <c r="O23" s="81">
        <v>21.2</v>
      </c>
      <c r="P23" s="81"/>
      <c r="Q23" s="81"/>
    </row>
    <row r="24" spans="1:17" ht="25.5">
      <c r="A24" s="79"/>
      <c r="B24" s="80" t="s">
        <v>106</v>
      </c>
      <c r="C24" s="79" t="s">
        <v>0</v>
      </c>
      <c r="D24" s="79" t="s">
        <v>0</v>
      </c>
      <c r="E24" s="79" t="s">
        <v>0</v>
      </c>
      <c r="F24" s="79" t="s">
        <v>0</v>
      </c>
      <c r="G24" s="79" t="s">
        <v>0</v>
      </c>
      <c r="H24" s="81">
        <f t="shared" si="1"/>
        <v>21.2</v>
      </c>
      <c r="I24" s="81">
        <v>0</v>
      </c>
      <c r="J24" s="109">
        <v>21.2</v>
      </c>
      <c r="K24" s="81"/>
      <c r="L24" s="81"/>
      <c r="M24" s="81">
        <f t="shared" si="0"/>
        <v>21.2</v>
      </c>
      <c r="N24" s="81"/>
      <c r="O24" s="81">
        <v>21.2</v>
      </c>
      <c r="P24" s="81"/>
      <c r="Q24" s="81"/>
    </row>
    <row r="25" spans="1:17" s="59" customFormat="1" ht="126">
      <c r="A25" s="89"/>
      <c r="B25" s="62" t="s">
        <v>69</v>
      </c>
      <c r="C25" s="89" t="s">
        <v>0</v>
      </c>
      <c r="D25" s="89" t="s">
        <v>0</v>
      </c>
      <c r="E25" s="89" t="s">
        <v>0</v>
      </c>
      <c r="F25" s="89" t="s">
        <v>0</v>
      </c>
      <c r="G25" s="89" t="s">
        <v>0</v>
      </c>
      <c r="H25" s="78">
        <f t="shared" si="1"/>
        <v>2697.4</v>
      </c>
      <c r="I25" s="78">
        <f>SUM(I26:I30)</f>
        <v>0</v>
      </c>
      <c r="J25" s="78">
        <f>SUM(J26:J30)</f>
        <v>2566.2000000000003</v>
      </c>
      <c r="K25" s="78">
        <f>SUM(K26:K30)</f>
        <v>0</v>
      </c>
      <c r="L25" s="78">
        <f>SUM(L26:L30)</f>
        <v>131.19999999999999</v>
      </c>
      <c r="M25" s="78">
        <f t="shared" si="0"/>
        <v>2628.5</v>
      </c>
      <c r="N25" s="78">
        <f>SUM(N26:N30)</f>
        <v>0</v>
      </c>
      <c r="O25" s="78">
        <f>SUM(O26:O30)</f>
        <v>2497.3000000000002</v>
      </c>
      <c r="P25" s="78">
        <f>SUM(P26:P30)</f>
        <v>0</v>
      </c>
      <c r="Q25" s="78">
        <f>SUM(Q26:Q30)</f>
        <v>131.19999999999999</v>
      </c>
    </row>
    <row r="26" spans="1:17" ht="76.5">
      <c r="A26" s="79"/>
      <c r="B26" s="80" t="s">
        <v>107</v>
      </c>
      <c r="C26" s="79" t="s">
        <v>0</v>
      </c>
      <c r="D26" s="79" t="s">
        <v>0</v>
      </c>
      <c r="E26" s="79" t="s">
        <v>0</v>
      </c>
      <c r="F26" s="79" t="s">
        <v>0</v>
      </c>
      <c r="G26" s="79" t="s">
        <v>0</v>
      </c>
      <c r="H26" s="81">
        <f t="shared" si="1"/>
        <v>0</v>
      </c>
      <c r="I26" s="81">
        <v>0</v>
      </c>
      <c r="J26" s="81"/>
      <c r="K26" s="81"/>
      <c r="L26" s="81"/>
      <c r="M26" s="81">
        <f t="shared" si="0"/>
        <v>0</v>
      </c>
      <c r="N26" s="81">
        <v>0</v>
      </c>
      <c r="O26" s="81"/>
      <c r="P26" s="81"/>
      <c r="Q26" s="81"/>
    </row>
    <row r="27" spans="1:17" ht="76.5">
      <c r="A27" s="79"/>
      <c r="B27" s="80" t="s">
        <v>108</v>
      </c>
      <c r="C27" s="79" t="s">
        <v>0</v>
      </c>
      <c r="D27" s="79" t="s">
        <v>0</v>
      </c>
      <c r="E27" s="79" t="s">
        <v>0</v>
      </c>
      <c r="F27" s="79" t="s">
        <v>0</v>
      </c>
      <c r="G27" s="79" t="s">
        <v>0</v>
      </c>
      <c r="H27" s="81">
        <f t="shared" si="1"/>
        <v>0</v>
      </c>
      <c r="I27" s="81">
        <v>0</v>
      </c>
      <c r="J27" s="81"/>
      <c r="K27" s="81"/>
      <c r="L27" s="81"/>
      <c r="M27" s="81">
        <f t="shared" si="0"/>
        <v>0</v>
      </c>
      <c r="N27" s="81">
        <v>0</v>
      </c>
      <c r="O27" s="81"/>
      <c r="P27" s="81"/>
      <c r="Q27" s="81"/>
    </row>
    <row r="28" spans="1:17" ht="114.75">
      <c r="A28" s="79"/>
      <c r="B28" s="80" t="s">
        <v>109</v>
      </c>
      <c r="C28" s="79" t="s">
        <v>0</v>
      </c>
      <c r="D28" s="79" t="s">
        <v>0</v>
      </c>
      <c r="E28" s="79" t="s">
        <v>0</v>
      </c>
      <c r="F28" s="79" t="s">
        <v>0</v>
      </c>
      <c r="G28" s="79" t="s">
        <v>0</v>
      </c>
      <c r="H28" s="81">
        <f t="shared" si="1"/>
        <v>550.09999999999991</v>
      </c>
      <c r="I28" s="81">
        <v>0</v>
      </c>
      <c r="J28" s="81">
        <v>418.9</v>
      </c>
      <c r="K28" s="81"/>
      <c r="L28" s="81">
        <v>131.19999999999999</v>
      </c>
      <c r="M28" s="81">
        <f t="shared" si="0"/>
        <v>481.2</v>
      </c>
      <c r="N28" s="81">
        <v>0</v>
      </c>
      <c r="O28" s="81">
        <v>350</v>
      </c>
      <c r="P28" s="81"/>
      <c r="Q28" s="81">
        <v>131.19999999999999</v>
      </c>
    </row>
    <row r="29" spans="1:17" ht="63.75">
      <c r="A29" s="79"/>
      <c r="B29" s="80" t="s">
        <v>110</v>
      </c>
      <c r="C29" s="79" t="s">
        <v>0</v>
      </c>
      <c r="D29" s="79" t="s">
        <v>0</v>
      </c>
      <c r="E29" s="79" t="s">
        <v>0</v>
      </c>
      <c r="F29" s="79" t="s">
        <v>0</v>
      </c>
      <c r="G29" s="79" t="s">
        <v>0</v>
      </c>
      <c r="H29" s="81">
        <f t="shared" si="1"/>
        <v>2147.3000000000002</v>
      </c>
      <c r="I29" s="81">
        <v>0</v>
      </c>
      <c r="J29" s="81">
        <v>2147.3000000000002</v>
      </c>
      <c r="K29" s="81"/>
      <c r="L29" s="81"/>
      <c r="M29" s="81">
        <f t="shared" si="0"/>
        <v>2147.3000000000002</v>
      </c>
      <c r="N29" s="81">
        <v>0</v>
      </c>
      <c r="O29" s="81">
        <v>2147.3000000000002</v>
      </c>
      <c r="P29" s="81"/>
      <c r="Q29" s="81"/>
    </row>
    <row r="30" spans="1:17" ht="63.75">
      <c r="A30" s="79"/>
      <c r="B30" s="80" t="s">
        <v>84</v>
      </c>
      <c r="C30" s="79" t="s">
        <v>0</v>
      </c>
      <c r="D30" s="79" t="s">
        <v>0</v>
      </c>
      <c r="E30" s="79" t="s">
        <v>0</v>
      </c>
      <c r="F30" s="79" t="s">
        <v>0</v>
      </c>
      <c r="G30" s="79" t="s">
        <v>0</v>
      </c>
      <c r="H30" s="81">
        <f t="shared" si="1"/>
        <v>0</v>
      </c>
      <c r="I30" s="81">
        <v>0</v>
      </c>
      <c r="J30" s="81"/>
      <c r="K30" s="81"/>
      <c r="L30" s="81"/>
      <c r="M30" s="81">
        <f t="shared" si="0"/>
        <v>0</v>
      </c>
      <c r="N30" s="81">
        <v>0</v>
      </c>
      <c r="O30" s="81"/>
      <c r="P30" s="81"/>
      <c r="Q30" s="81"/>
    </row>
    <row r="32" spans="1:17" s="82" customFormat="1" ht="11.25">
      <c r="A32" s="82" t="s">
        <v>111</v>
      </c>
      <c r="B32" s="82" t="s">
        <v>112</v>
      </c>
      <c r="J32" s="83"/>
      <c r="K32" s="83"/>
    </row>
    <row r="33" spans="1:11" s="82" customFormat="1" ht="11.25">
      <c r="A33" s="82" t="s">
        <v>113</v>
      </c>
      <c r="B33" s="82" t="s">
        <v>114</v>
      </c>
      <c r="J33" s="83"/>
      <c r="K33" s="83"/>
    </row>
    <row r="35" spans="1:11" s="84" customFormat="1" ht="18.75">
      <c r="B35" s="86" t="s">
        <v>115</v>
      </c>
      <c r="C35" s="86"/>
      <c r="D35" s="86"/>
      <c r="E35" s="87"/>
      <c r="F35" s="87"/>
      <c r="G35" s="86" t="s">
        <v>116</v>
      </c>
      <c r="H35" s="86"/>
      <c r="J35" s="85"/>
      <c r="K35" s="85"/>
    </row>
    <row r="36" spans="1:11" s="84" customFormat="1" ht="18.75">
      <c r="B36" s="86"/>
      <c r="C36" s="86"/>
      <c r="D36" s="86"/>
      <c r="E36" s="86"/>
      <c r="F36" s="86"/>
      <c r="G36" s="86"/>
      <c r="H36" s="86"/>
      <c r="J36" s="85"/>
      <c r="K36" s="85"/>
    </row>
    <row r="37" spans="1:11" s="84" customFormat="1" ht="18.75">
      <c r="B37" s="86" t="s">
        <v>3</v>
      </c>
      <c r="C37" s="86"/>
      <c r="D37" s="86"/>
      <c r="E37" s="87"/>
      <c r="F37" s="87"/>
      <c r="G37" s="86" t="s">
        <v>4</v>
      </c>
      <c r="H37" s="86"/>
      <c r="J37" s="85"/>
      <c r="K37" s="85"/>
    </row>
    <row r="38" spans="1:11" s="84" customFormat="1" ht="18.75">
      <c r="B38" s="86"/>
      <c r="C38" s="86"/>
      <c r="D38" s="86"/>
      <c r="E38" s="86"/>
      <c r="F38" s="86"/>
      <c r="G38" s="86"/>
      <c r="H38" s="86"/>
      <c r="J38" s="85"/>
      <c r="K38" s="85"/>
    </row>
    <row r="39" spans="1:11" s="84" customFormat="1" ht="18.75">
      <c r="B39" s="86" t="s">
        <v>117</v>
      </c>
      <c r="C39" s="86"/>
      <c r="D39" s="86"/>
      <c r="E39" s="87"/>
      <c r="F39" s="87"/>
      <c r="G39" s="86" t="s">
        <v>118</v>
      </c>
      <c r="H39" s="86"/>
      <c r="J39" s="85"/>
      <c r="K39" s="85"/>
    </row>
    <row r="40" spans="1:11" ht="15">
      <c r="B40" s="88"/>
      <c r="C40" s="88"/>
      <c r="D40" s="88"/>
      <c r="E40" s="88"/>
      <c r="F40" s="88"/>
      <c r="G40" s="88"/>
      <c r="H40" s="88"/>
    </row>
    <row r="41" spans="1:11" ht="16.5">
      <c r="A41"/>
      <c r="B41" s="66" t="s">
        <v>94</v>
      </c>
      <c r="C41" s="66"/>
      <c r="D41" s="66"/>
      <c r="E41" s="66"/>
      <c r="F41" s="66"/>
      <c r="G41" s="66"/>
      <c r="H41"/>
      <c r="I41"/>
      <c r="J41"/>
    </row>
    <row r="42" spans="1:11">
      <c r="A42"/>
      <c r="B42"/>
      <c r="C42"/>
      <c r="D42"/>
      <c r="E42"/>
      <c r="F42"/>
      <c r="G42"/>
      <c r="H42"/>
      <c r="I42"/>
      <c r="J42"/>
    </row>
    <row r="43" spans="1:11" ht="16.5">
      <c r="A43"/>
      <c r="B43" s="66" t="s">
        <v>95</v>
      </c>
      <c r="C43" s="66"/>
      <c r="D43" s="66"/>
      <c r="E43" s="66"/>
      <c r="F43" s="66"/>
      <c r="G43" s="66"/>
      <c r="H43"/>
      <c r="I43"/>
      <c r="J43"/>
    </row>
    <row r="44" spans="1:11" ht="16.5">
      <c r="A44"/>
      <c r="B44" s="66" t="s">
        <v>119</v>
      </c>
      <c r="C44" s="66"/>
      <c r="D44" s="66"/>
      <c r="E44" s="14"/>
      <c r="F44" s="14"/>
      <c r="G44" s="66" t="s">
        <v>96</v>
      </c>
      <c r="H44" s="73"/>
      <c r="J44" s="72"/>
      <c r="K44" s="72"/>
    </row>
  </sheetData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ageMargins left="0.27559055118110237" right="0.15748031496062992" top="0.31496062992125984" bottom="0.39370078740157483" header="0.31496062992125984" footer="0.39370078740157483"/>
  <pageSetup paperSize="9" scale="69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Normal="100" workbookViewId="0">
      <pane ySplit="11" topLeftCell="A12" activePane="bottomLeft" state="frozen"/>
      <selection activeCell="Q28" sqref="Q28"/>
      <selection pane="bottomLeft" activeCell="M17" sqref="M17"/>
    </sheetView>
  </sheetViews>
  <sheetFormatPr defaultRowHeight="12.75"/>
  <cols>
    <col min="1" max="1" width="10" style="72" customWidth="1"/>
    <col min="2" max="2" width="30.140625" style="72" customWidth="1"/>
    <col min="3" max="3" width="11.28515625" style="72" hidden="1" customWidth="1"/>
    <col min="4" max="4" width="9.5703125" style="72" hidden="1" customWidth="1"/>
    <col min="5" max="5" width="11.28515625" style="72" hidden="1" customWidth="1"/>
    <col min="6" max="7" width="10.140625" style="72" hidden="1" customWidth="1"/>
    <col min="8" max="9" width="13.42578125" style="72" bestFit="1" customWidth="1"/>
    <col min="10" max="10" width="13.42578125" style="73" bestFit="1" customWidth="1"/>
    <col min="11" max="11" width="10.140625" style="73" bestFit="1" customWidth="1"/>
    <col min="12" max="12" width="10.140625" style="72" bestFit="1" customWidth="1"/>
    <col min="13" max="13" width="11.28515625" style="72" bestFit="1" customWidth="1"/>
    <col min="14" max="14" width="13.42578125" style="72" bestFit="1" customWidth="1"/>
    <col min="15" max="16" width="11.28515625" style="72" bestFit="1" customWidth="1"/>
    <col min="17" max="17" width="10.140625" style="72" customWidth="1"/>
    <col min="18" max="16384" width="9.140625" style="72"/>
  </cols>
  <sheetData>
    <row r="3" spans="1:18" ht="18.75">
      <c r="A3" s="198" t="s">
        <v>86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74"/>
    </row>
    <row r="4" spans="1:18" ht="18.75">
      <c r="A4" s="198" t="s">
        <v>99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74"/>
    </row>
    <row r="5" spans="1:18" ht="15.75">
      <c r="A5" s="199" t="s">
        <v>83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90"/>
    </row>
    <row r="6" spans="1:18" ht="15.75">
      <c r="A6" s="200" t="s">
        <v>126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91"/>
    </row>
    <row r="7" spans="1:18" ht="15.75">
      <c r="A7" s="91"/>
      <c r="B7" s="91"/>
      <c r="C7" s="91"/>
      <c r="D7" s="91"/>
      <c r="E7" s="91"/>
      <c r="F7" s="91"/>
      <c r="G7" s="91"/>
      <c r="H7" s="91"/>
      <c r="I7" s="91"/>
      <c r="J7" s="75"/>
      <c r="K7" s="75"/>
      <c r="L7" s="91"/>
      <c r="M7" s="91"/>
      <c r="N7" s="91"/>
      <c r="O7" s="91"/>
      <c r="P7" s="91"/>
      <c r="Q7" s="91"/>
    </row>
    <row r="8" spans="1:18" ht="30.75" customHeight="1">
      <c r="A8" s="183"/>
      <c r="B8" s="172" t="s">
        <v>6</v>
      </c>
      <c r="C8" s="172" t="s">
        <v>122</v>
      </c>
      <c r="D8" s="172"/>
      <c r="E8" s="172"/>
      <c r="F8" s="172"/>
      <c r="G8" s="172"/>
      <c r="H8" s="172" t="s">
        <v>123</v>
      </c>
      <c r="I8" s="172"/>
      <c r="J8" s="172"/>
      <c r="K8" s="172"/>
      <c r="L8" s="172"/>
      <c r="M8" s="172" t="s">
        <v>124</v>
      </c>
      <c r="N8" s="172"/>
      <c r="O8" s="172"/>
      <c r="P8" s="172"/>
      <c r="Q8" s="197"/>
      <c r="R8" s="173" t="s">
        <v>125</v>
      </c>
    </row>
    <row r="9" spans="1:18" ht="12.75" customHeight="1">
      <c r="A9" s="183"/>
      <c r="B9" s="172"/>
      <c r="C9" s="172" t="s">
        <v>1</v>
      </c>
      <c r="D9" s="172" t="s">
        <v>87</v>
      </c>
      <c r="E9" s="172"/>
      <c r="F9" s="172"/>
      <c r="G9" s="197"/>
      <c r="H9" s="172" t="s">
        <v>7</v>
      </c>
      <c r="I9" s="172" t="s">
        <v>87</v>
      </c>
      <c r="J9" s="172"/>
      <c r="K9" s="172"/>
      <c r="L9" s="197"/>
      <c r="M9" s="172" t="s">
        <v>7</v>
      </c>
      <c r="N9" s="172" t="s">
        <v>87</v>
      </c>
      <c r="O9" s="172"/>
      <c r="P9" s="172"/>
      <c r="Q9" s="197"/>
      <c r="R9" s="173"/>
    </row>
    <row r="10" spans="1:18" ht="50.25" customHeight="1">
      <c r="A10" s="183"/>
      <c r="B10" s="172"/>
      <c r="C10" s="172"/>
      <c r="D10" s="94" t="s">
        <v>88</v>
      </c>
      <c r="E10" s="94" t="s">
        <v>89</v>
      </c>
      <c r="F10" s="94" t="s">
        <v>90</v>
      </c>
      <c r="G10" s="94" t="s">
        <v>91</v>
      </c>
      <c r="H10" s="172"/>
      <c r="I10" s="94" t="s">
        <v>88</v>
      </c>
      <c r="J10" s="94" t="s">
        <v>89</v>
      </c>
      <c r="K10" s="94" t="s">
        <v>90</v>
      </c>
      <c r="L10" s="94" t="s">
        <v>91</v>
      </c>
      <c r="M10" s="172"/>
      <c r="N10" s="94" t="s">
        <v>88</v>
      </c>
      <c r="O10" s="94" t="s">
        <v>89</v>
      </c>
      <c r="P10" s="94" t="s">
        <v>90</v>
      </c>
      <c r="Q10" s="96" t="s">
        <v>91</v>
      </c>
      <c r="R10" s="173"/>
    </row>
    <row r="11" spans="1:18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97">
        <v>17</v>
      </c>
      <c r="R11" s="3">
        <v>18</v>
      </c>
    </row>
    <row r="12" spans="1:18" ht="15.75">
      <c r="A12" s="193" t="s">
        <v>83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8" s="59" customFormat="1" ht="38.25">
      <c r="A13" s="76"/>
      <c r="B13" s="77" t="s">
        <v>68</v>
      </c>
      <c r="C13" s="78">
        <f>SUM(E13:G13)</f>
        <v>316581.40000000002</v>
      </c>
      <c r="D13" s="78"/>
      <c r="E13" s="78">
        <v>275218.59999999998</v>
      </c>
      <c r="F13" s="78">
        <v>32199.4</v>
      </c>
      <c r="G13" s="78">
        <v>9163.4</v>
      </c>
      <c r="H13" s="78">
        <f>SUM(J13:L13)</f>
        <v>207894</v>
      </c>
      <c r="I13" s="78">
        <f>I14+I19+I25</f>
        <v>0</v>
      </c>
      <c r="J13" s="78">
        <f>J14+J19+J25</f>
        <v>201001.9</v>
      </c>
      <c r="K13" s="78">
        <f>K14+K19+K25</f>
        <v>1515</v>
      </c>
      <c r="L13" s="78">
        <f>L14+L19+L25</f>
        <v>5377.1</v>
      </c>
      <c r="M13" s="78">
        <f t="shared" ref="M13:M30" si="0">SUM(N13:Q13)</f>
        <v>191309.03</v>
      </c>
      <c r="N13" s="78">
        <f>N14+N19+N25</f>
        <v>0</v>
      </c>
      <c r="O13" s="78">
        <f>O14+O19+O25</f>
        <v>185238.32</v>
      </c>
      <c r="P13" s="78">
        <f>P14+P19+P25</f>
        <v>693.61</v>
      </c>
      <c r="Q13" s="78">
        <f>Q14+Q19+Q25</f>
        <v>5377.1</v>
      </c>
    </row>
    <row r="14" spans="1:18" s="59" customFormat="1" ht="63">
      <c r="A14" s="89"/>
      <c r="B14" s="61" t="s">
        <v>51</v>
      </c>
      <c r="C14" s="78"/>
      <c r="D14" s="78"/>
      <c r="E14" s="78"/>
      <c r="F14" s="78"/>
      <c r="G14" s="78"/>
      <c r="H14" s="78">
        <f>SUM(J14:L14)</f>
        <v>185192.89999999997</v>
      </c>
      <c r="I14" s="78">
        <f>SUM(I15:I18)</f>
        <v>0</v>
      </c>
      <c r="J14" s="78">
        <f>SUM(J15:J18)</f>
        <v>184086.59999999998</v>
      </c>
      <c r="K14" s="78">
        <f>SUM(K15:K18)</f>
        <v>1106.3</v>
      </c>
      <c r="L14" s="78"/>
      <c r="M14" s="78">
        <f t="shared" si="0"/>
        <v>168758.78</v>
      </c>
      <c r="N14" s="78">
        <f>SUM(N15:N18)</f>
        <v>0</v>
      </c>
      <c r="O14" s="78">
        <f>SUM(O15:O18)</f>
        <v>168463.11</v>
      </c>
      <c r="P14" s="78">
        <f>SUM(P15:P18)</f>
        <v>295.67</v>
      </c>
      <c r="Q14" s="78">
        <f>SUM(Q15:Q18)</f>
        <v>0</v>
      </c>
    </row>
    <row r="15" spans="1:18" ht="25.5">
      <c r="A15" s="79"/>
      <c r="B15" s="80" t="s">
        <v>49</v>
      </c>
      <c r="C15" s="79" t="s">
        <v>0</v>
      </c>
      <c r="D15" s="79" t="s">
        <v>0</v>
      </c>
      <c r="E15" s="79" t="s">
        <v>0</v>
      </c>
      <c r="F15" s="79" t="s">
        <v>0</v>
      </c>
      <c r="G15" s="79" t="s">
        <v>0</v>
      </c>
      <c r="H15" s="81">
        <f t="shared" ref="H15:H30" si="1">SUM(I15:L15)</f>
        <v>83383.7</v>
      </c>
      <c r="I15" s="81">
        <v>0</v>
      </c>
      <c r="J15" s="81">
        <f>40557.7+634.6+41210.4</f>
        <v>82402.7</v>
      </c>
      <c r="K15" s="81">
        <v>981</v>
      </c>
      <c r="L15" s="81"/>
      <c r="M15" s="81">
        <f t="shared" si="0"/>
        <v>70945.570000000007</v>
      </c>
      <c r="N15" s="81"/>
      <c r="O15" s="81">
        <v>70775.100000000006</v>
      </c>
      <c r="P15" s="81">
        <v>170.47</v>
      </c>
      <c r="Q15" s="81"/>
    </row>
    <row r="16" spans="1:18" ht="25.5">
      <c r="A16" s="79"/>
      <c r="B16" s="80" t="s">
        <v>100</v>
      </c>
      <c r="C16" s="79" t="s">
        <v>0</v>
      </c>
      <c r="D16" s="79" t="s">
        <v>0</v>
      </c>
      <c r="E16" s="79" t="s">
        <v>0</v>
      </c>
      <c r="F16" s="79" t="s">
        <v>0</v>
      </c>
      <c r="G16" s="79" t="s">
        <v>0</v>
      </c>
      <c r="H16" s="81">
        <f t="shared" si="1"/>
        <v>60</v>
      </c>
      <c r="I16" s="81">
        <v>0</v>
      </c>
      <c r="J16" s="81"/>
      <c r="K16" s="81">
        <v>60</v>
      </c>
      <c r="L16" s="81"/>
      <c r="M16" s="81">
        <f>P16</f>
        <v>60</v>
      </c>
      <c r="N16" s="81"/>
      <c r="O16" s="81"/>
      <c r="P16" s="81">
        <v>60</v>
      </c>
      <c r="Q16" s="81"/>
    </row>
    <row r="17" spans="1:17" ht="51">
      <c r="A17" s="79"/>
      <c r="B17" s="80" t="s">
        <v>101</v>
      </c>
      <c r="C17" s="79" t="s">
        <v>0</v>
      </c>
      <c r="D17" s="79" t="s">
        <v>0</v>
      </c>
      <c r="E17" s="79" t="s">
        <v>0</v>
      </c>
      <c r="F17" s="79" t="s">
        <v>0</v>
      </c>
      <c r="G17" s="79" t="s">
        <v>0</v>
      </c>
      <c r="H17" s="81">
        <f t="shared" si="1"/>
        <v>65.3</v>
      </c>
      <c r="I17" s="81">
        <v>0</v>
      </c>
      <c r="J17" s="81"/>
      <c r="K17" s="81">
        <v>65.3</v>
      </c>
      <c r="L17" s="81"/>
      <c r="M17" s="81">
        <f t="shared" si="0"/>
        <v>65.2</v>
      </c>
      <c r="N17" s="81"/>
      <c r="O17" s="81"/>
      <c r="P17" s="81">
        <v>65.2</v>
      </c>
      <c r="Q17" s="81"/>
    </row>
    <row r="18" spans="1:17" ht="25.5">
      <c r="A18" s="79"/>
      <c r="B18" s="80" t="s">
        <v>50</v>
      </c>
      <c r="C18" s="79" t="s">
        <v>0</v>
      </c>
      <c r="D18" s="79" t="s">
        <v>0</v>
      </c>
      <c r="E18" s="79" t="s">
        <v>0</v>
      </c>
      <c r="F18" s="79" t="s">
        <v>0</v>
      </c>
      <c r="G18" s="79" t="s">
        <v>0</v>
      </c>
      <c r="H18" s="81">
        <f t="shared" si="1"/>
        <v>101683.9</v>
      </c>
      <c r="I18" s="81">
        <v>0</v>
      </c>
      <c r="J18" s="81">
        <f>472.1+20600+80611.8</f>
        <v>101683.9</v>
      </c>
      <c r="K18" s="81"/>
      <c r="L18" s="81"/>
      <c r="M18" s="81">
        <f t="shared" si="0"/>
        <v>97688.01</v>
      </c>
      <c r="N18" s="81"/>
      <c r="O18" s="81">
        <v>97688.01</v>
      </c>
      <c r="P18" s="81"/>
      <c r="Q18" s="81"/>
    </row>
    <row r="19" spans="1:17" s="59" customFormat="1" ht="94.5">
      <c r="A19" s="89"/>
      <c r="B19" s="62" t="s">
        <v>52</v>
      </c>
      <c r="C19" s="89" t="s">
        <v>0</v>
      </c>
      <c r="D19" s="89" t="s">
        <v>0</v>
      </c>
      <c r="E19" s="89" t="s">
        <v>0</v>
      </c>
      <c r="F19" s="89" t="s">
        <v>0</v>
      </c>
      <c r="G19" s="89" t="s">
        <v>0</v>
      </c>
      <c r="H19" s="78">
        <f t="shared" si="1"/>
        <v>3144.0999999999995</v>
      </c>
      <c r="I19" s="78">
        <f>SUM(I20:I24)</f>
        <v>0</v>
      </c>
      <c r="J19" s="78">
        <f>SUM(J20:J24)</f>
        <v>3144.0999999999995</v>
      </c>
      <c r="K19" s="78">
        <f>SUM(K20:K24)</f>
        <v>0</v>
      </c>
      <c r="L19" s="78">
        <f>SUM(L20:L24)</f>
        <v>0</v>
      </c>
      <c r="M19" s="78">
        <f t="shared" si="0"/>
        <v>3004.0999999999995</v>
      </c>
      <c r="N19" s="78">
        <f>SUM(N20:N24)</f>
        <v>0</v>
      </c>
      <c r="O19" s="78">
        <f>SUM(O20:O24)</f>
        <v>3004.0999999999995</v>
      </c>
      <c r="P19" s="78">
        <f>SUM(P20:P24)</f>
        <v>0</v>
      </c>
      <c r="Q19" s="78">
        <f>SUM(Q20:Q24)</f>
        <v>0</v>
      </c>
    </row>
    <row r="20" spans="1:17" ht="63.75">
      <c r="A20" s="79"/>
      <c r="B20" s="80" t="s">
        <v>102</v>
      </c>
      <c r="C20" s="79" t="s">
        <v>0</v>
      </c>
      <c r="D20" s="79" t="s">
        <v>0</v>
      </c>
      <c r="E20" s="79" t="s">
        <v>0</v>
      </c>
      <c r="F20" s="79" t="s">
        <v>0</v>
      </c>
      <c r="G20" s="79" t="s">
        <v>0</v>
      </c>
      <c r="H20" s="81">
        <f t="shared" si="1"/>
        <v>3101.7</v>
      </c>
      <c r="I20" s="81">
        <v>0</v>
      </c>
      <c r="J20" s="81">
        <v>3101.7</v>
      </c>
      <c r="K20" s="81"/>
      <c r="L20" s="81"/>
      <c r="M20" s="81">
        <f t="shared" si="0"/>
        <v>2961.7</v>
      </c>
      <c r="N20" s="81"/>
      <c r="O20" s="81">
        <v>2961.7</v>
      </c>
      <c r="P20" s="81"/>
      <c r="Q20" s="81"/>
    </row>
    <row r="21" spans="1:17" ht="38.25">
      <c r="A21" s="79"/>
      <c r="B21" s="80" t="s">
        <v>103</v>
      </c>
      <c r="C21" s="79" t="s">
        <v>0</v>
      </c>
      <c r="D21" s="79" t="s">
        <v>0</v>
      </c>
      <c r="E21" s="79" t="s">
        <v>0</v>
      </c>
      <c r="F21" s="79" t="s">
        <v>0</v>
      </c>
      <c r="G21" s="79" t="s">
        <v>0</v>
      </c>
      <c r="H21" s="81">
        <f t="shared" si="1"/>
        <v>0</v>
      </c>
      <c r="I21" s="81">
        <v>0</v>
      </c>
      <c r="J21" s="81"/>
      <c r="K21" s="81"/>
      <c r="L21" s="81"/>
      <c r="M21" s="81">
        <f t="shared" si="0"/>
        <v>0</v>
      </c>
      <c r="N21" s="81"/>
      <c r="O21" s="81"/>
      <c r="P21" s="81"/>
      <c r="Q21" s="81"/>
    </row>
    <row r="22" spans="1:17" ht="51">
      <c r="A22" s="79"/>
      <c r="B22" s="80" t="s">
        <v>104</v>
      </c>
      <c r="C22" s="79" t="s">
        <v>0</v>
      </c>
      <c r="D22" s="79" t="s">
        <v>0</v>
      </c>
      <c r="E22" s="79" t="s">
        <v>0</v>
      </c>
      <c r="F22" s="79" t="s">
        <v>0</v>
      </c>
      <c r="G22" s="79" t="s">
        <v>0</v>
      </c>
      <c r="H22" s="81">
        <f t="shared" si="1"/>
        <v>0</v>
      </c>
      <c r="I22" s="81">
        <v>0</v>
      </c>
      <c r="J22" s="81"/>
      <c r="K22" s="81"/>
      <c r="L22" s="81"/>
      <c r="M22" s="81">
        <f t="shared" si="0"/>
        <v>0</v>
      </c>
      <c r="N22" s="81"/>
      <c r="O22" s="81"/>
      <c r="P22" s="81"/>
      <c r="Q22" s="81"/>
    </row>
    <row r="23" spans="1:17" ht="38.25">
      <c r="A23" s="79"/>
      <c r="B23" s="80" t="s">
        <v>105</v>
      </c>
      <c r="C23" s="79" t="s">
        <v>0</v>
      </c>
      <c r="D23" s="79" t="s">
        <v>0</v>
      </c>
      <c r="E23" s="79" t="s">
        <v>0</v>
      </c>
      <c r="F23" s="79" t="s">
        <v>0</v>
      </c>
      <c r="G23" s="79" t="s">
        <v>0</v>
      </c>
      <c r="H23" s="81">
        <f t="shared" si="1"/>
        <v>21.2</v>
      </c>
      <c r="I23" s="81">
        <v>0</v>
      </c>
      <c r="J23" s="81">
        <v>21.2</v>
      </c>
      <c r="K23" s="81"/>
      <c r="L23" s="81"/>
      <c r="M23" s="81">
        <f t="shared" si="0"/>
        <v>21.2</v>
      </c>
      <c r="N23" s="81"/>
      <c r="O23" s="81">
        <v>21.2</v>
      </c>
      <c r="P23" s="81"/>
      <c r="Q23" s="81"/>
    </row>
    <row r="24" spans="1:17" ht="25.5">
      <c r="A24" s="79"/>
      <c r="B24" s="80" t="s">
        <v>106</v>
      </c>
      <c r="C24" s="79" t="s">
        <v>0</v>
      </c>
      <c r="D24" s="79" t="s">
        <v>0</v>
      </c>
      <c r="E24" s="79" t="s">
        <v>0</v>
      </c>
      <c r="F24" s="79" t="s">
        <v>0</v>
      </c>
      <c r="G24" s="79" t="s">
        <v>0</v>
      </c>
      <c r="H24" s="81">
        <f t="shared" si="1"/>
        <v>21.2</v>
      </c>
      <c r="I24" s="81">
        <v>0</v>
      </c>
      <c r="J24" s="81">
        <v>21.2</v>
      </c>
      <c r="K24" s="81"/>
      <c r="L24" s="81"/>
      <c r="M24" s="81">
        <f t="shared" si="0"/>
        <v>21.2</v>
      </c>
      <c r="N24" s="81"/>
      <c r="O24" s="81">
        <v>21.2</v>
      </c>
      <c r="P24" s="81"/>
      <c r="Q24" s="81"/>
    </row>
    <row r="25" spans="1:17" s="59" customFormat="1" ht="126">
      <c r="A25" s="89"/>
      <c r="B25" s="62" t="s">
        <v>69</v>
      </c>
      <c r="C25" s="89" t="s">
        <v>0</v>
      </c>
      <c r="D25" s="89" t="s">
        <v>0</v>
      </c>
      <c r="E25" s="89" t="s">
        <v>0</v>
      </c>
      <c r="F25" s="89" t="s">
        <v>0</v>
      </c>
      <c r="G25" s="89" t="s">
        <v>0</v>
      </c>
      <c r="H25" s="78">
        <f t="shared" si="1"/>
        <v>19557</v>
      </c>
      <c r="I25" s="78">
        <f>SUM(I26:I30)</f>
        <v>0</v>
      </c>
      <c r="J25" s="78">
        <f>SUM(J26:J30)</f>
        <v>13771.2</v>
      </c>
      <c r="K25" s="78">
        <f>SUM(K26:K30)</f>
        <v>408.7</v>
      </c>
      <c r="L25" s="78">
        <f>SUM(L26:L30)</f>
        <v>5377.1</v>
      </c>
      <c r="M25" s="78">
        <f t="shared" si="0"/>
        <v>19546.150000000001</v>
      </c>
      <c r="N25" s="78">
        <f>SUM(N26:N30)</f>
        <v>0</v>
      </c>
      <c r="O25" s="78">
        <f>SUM(O26:O30)</f>
        <v>13771.11</v>
      </c>
      <c r="P25" s="78">
        <f>SUM(P26:P30)</f>
        <v>397.94</v>
      </c>
      <c r="Q25" s="78">
        <f>SUM(Q26:Q30)</f>
        <v>5377.1</v>
      </c>
    </row>
    <row r="26" spans="1:17" ht="76.5">
      <c r="A26" s="79"/>
      <c r="B26" s="80" t="s">
        <v>107</v>
      </c>
      <c r="C26" s="79" t="s">
        <v>0</v>
      </c>
      <c r="D26" s="79" t="s">
        <v>0</v>
      </c>
      <c r="E26" s="79" t="s">
        <v>0</v>
      </c>
      <c r="F26" s="79" t="s">
        <v>0</v>
      </c>
      <c r="G26" s="79" t="s">
        <v>0</v>
      </c>
      <c r="H26" s="81">
        <f t="shared" si="1"/>
        <v>12801.3</v>
      </c>
      <c r="I26" s="81">
        <v>0</v>
      </c>
      <c r="J26" s="142">
        <f>8935.6+85.8</f>
        <v>9021.4</v>
      </c>
      <c r="K26" s="81"/>
      <c r="L26" s="81">
        <v>3779.9</v>
      </c>
      <c r="M26" s="81">
        <f t="shared" si="0"/>
        <v>12801.3</v>
      </c>
      <c r="N26" s="81">
        <v>0</v>
      </c>
      <c r="O26" s="142">
        <v>9021.4</v>
      </c>
      <c r="P26" s="81"/>
      <c r="Q26" s="81">
        <v>3779.9</v>
      </c>
    </row>
    <row r="27" spans="1:17" ht="76.5">
      <c r="A27" s="79"/>
      <c r="B27" s="80" t="s">
        <v>108</v>
      </c>
      <c r="C27" s="79" t="s">
        <v>0</v>
      </c>
      <c r="D27" s="79" t="s">
        <v>0</v>
      </c>
      <c r="E27" s="79" t="s">
        <v>0</v>
      </c>
      <c r="F27" s="79" t="s">
        <v>0</v>
      </c>
      <c r="G27" s="79" t="s">
        <v>0</v>
      </c>
      <c r="H27" s="81">
        <f t="shared" si="1"/>
        <v>1236.0999999999999</v>
      </c>
      <c r="I27" s="81">
        <v>0</v>
      </c>
      <c r="J27" s="81"/>
      <c r="K27" s="81"/>
      <c r="L27" s="81">
        <v>1236.0999999999999</v>
      </c>
      <c r="M27" s="81">
        <f t="shared" si="0"/>
        <v>1236.0999999999999</v>
      </c>
      <c r="N27" s="81">
        <v>0</v>
      </c>
      <c r="O27" s="81"/>
      <c r="P27" s="81"/>
      <c r="Q27" s="81">
        <v>1236.0999999999999</v>
      </c>
    </row>
    <row r="28" spans="1:17" ht="114.75">
      <c r="A28" s="79"/>
      <c r="B28" s="80" t="s">
        <v>109</v>
      </c>
      <c r="C28" s="79" t="s">
        <v>0</v>
      </c>
      <c r="D28" s="79" t="s">
        <v>0</v>
      </c>
      <c r="E28" s="79" t="s">
        <v>0</v>
      </c>
      <c r="F28" s="79" t="s">
        <v>0</v>
      </c>
      <c r="G28" s="79" t="s">
        <v>0</v>
      </c>
      <c r="H28" s="81">
        <f t="shared" si="1"/>
        <v>361.1</v>
      </c>
      <c r="I28" s="81">
        <v>0</v>
      </c>
      <c r="J28" s="81"/>
      <c r="K28" s="81"/>
      <c r="L28" s="81">
        <v>361.1</v>
      </c>
      <c r="M28" s="81">
        <f t="shared" si="0"/>
        <v>361.1</v>
      </c>
      <c r="N28" s="81">
        <v>0</v>
      </c>
      <c r="O28" s="81"/>
      <c r="P28" s="81"/>
      <c r="Q28" s="81">
        <v>361.1</v>
      </c>
    </row>
    <row r="29" spans="1:17" ht="63.75">
      <c r="A29" s="79"/>
      <c r="B29" s="80" t="s">
        <v>110</v>
      </c>
      <c r="C29" s="79" t="s">
        <v>0</v>
      </c>
      <c r="D29" s="79" t="s">
        <v>0</v>
      </c>
      <c r="E29" s="79" t="s">
        <v>0</v>
      </c>
      <c r="F29" s="79" t="s">
        <v>0</v>
      </c>
      <c r="G29" s="79" t="s">
        <v>0</v>
      </c>
      <c r="H29" s="81">
        <f t="shared" si="1"/>
        <v>4749.8</v>
      </c>
      <c r="I29" s="81">
        <v>0</v>
      </c>
      <c r="J29" s="81">
        <v>4749.8</v>
      </c>
      <c r="K29" s="81"/>
      <c r="L29" s="81"/>
      <c r="M29" s="81">
        <f t="shared" si="0"/>
        <v>4749.71</v>
      </c>
      <c r="N29" s="81">
        <v>0</v>
      </c>
      <c r="O29" s="81">
        <v>4749.71</v>
      </c>
      <c r="P29" s="81"/>
      <c r="Q29" s="81"/>
    </row>
    <row r="30" spans="1:17" ht="63.75">
      <c r="A30" s="79"/>
      <c r="B30" s="80" t="s">
        <v>84</v>
      </c>
      <c r="C30" s="79" t="s">
        <v>0</v>
      </c>
      <c r="D30" s="79" t="s">
        <v>0</v>
      </c>
      <c r="E30" s="79" t="s">
        <v>0</v>
      </c>
      <c r="F30" s="79" t="s">
        <v>0</v>
      </c>
      <c r="G30" s="79" t="s">
        <v>0</v>
      </c>
      <c r="H30" s="81">
        <f t="shared" si="1"/>
        <v>408.7</v>
      </c>
      <c r="I30" s="81">
        <v>0</v>
      </c>
      <c r="J30" s="81"/>
      <c r="K30" s="81">
        <v>408.7</v>
      </c>
      <c r="L30" s="81"/>
      <c r="M30" s="81">
        <f t="shared" si="0"/>
        <v>397.94</v>
      </c>
      <c r="N30" s="81">
        <v>0</v>
      </c>
      <c r="O30" s="81"/>
      <c r="P30" s="81">
        <v>397.94</v>
      </c>
      <c r="Q30" s="81"/>
    </row>
    <row r="32" spans="1:17" s="82" customFormat="1" ht="11.25">
      <c r="A32" s="82" t="s">
        <v>111</v>
      </c>
      <c r="B32" s="82" t="s">
        <v>112</v>
      </c>
      <c r="J32" s="83"/>
      <c r="K32" s="83"/>
    </row>
    <row r="33" spans="1:11" s="82" customFormat="1" ht="11.25">
      <c r="A33" s="82" t="s">
        <v>113</v>
      </c>
      <c r="B33" s="82" t="s">
        <v>114</v>
      </c>
      <c r="J33" s="83"/>
      <c r="K33" s="83"/>
    </row>
    <row r="35" spans="1:11" s="84" customFormat="1" ht="18.75">
      <c r="B35" s="86" t="s">
        <v>115</v>
      </c>
      <c r="C35" s="86"/>
      <c r="D35" s="86"/>
      <c r="E35" s="87"/>
      <c r="F35" s="87"/>
      <c r="G35" s="86" t="s">
        <v>116</v>
      </c>
      <c r="H35" s="86"/>
      <c r="J35" s="85"/>
      <c r="K35" s="85"/>
    </row>
    <row r="36" spans="1:11" s="84" customFormat="1" ht="18.75">
      <c r="B36" s="86"/>
      <c r="C36" s="86"/>
      <c r="D36" s="86"/>
      <c r="E36" s="86"/>
      <c r="F36" s="86"/>
      <c r="G36" s="86"/>
      <c r="H36" s="86"/>
      <c r="J36" s="85"/>
      <c r="K36" s="85"/>
    </row>
    <row r="37" spans="1:11" s="84" customFormat="1" ht="18.75">
      <c r="B37" s="86" t="s">
        <v>3</v>
      </c>
      <c r="C37" s="86"/>
      <c r="D37" s="86"/>
      <c r="E37" s="87"/>
      <c r="F37" s="87"/>
      <c r="G37" s="86" t="s">
        <v>4</v>
      </c>
      <c r="H37" s="86"/>
      <c r="J37" s="85"/>
      <c r="K37" s="85"/>
    </row>
    <row r="38" spans="1:11" s="84" customFormat="1" ht="18.75">
      <c r="B38" s="86"/>
      <c r="C38" s="86"/>
      <c r="D38" s="86"/>
      <c r="E38" s="86"/>
      <c r="F38" s="86"/>
      <c r="G38" s="86"/>
      <c r="H38" s="86"/>
      <c r="J38" s="85"/>
      <c r="K38" s="85"/>
    </row>
    <row r="39" spans="1:11" s="84" customFormat="1" ht="18.75">
      <c r="B39" s="86" t="s">
        <v>117</v>
      </c>
      <c r="C39" s="86"/>
      <c r="D39" s="86"/>
      <c r="E39" s="87"/>
      <c r="F39" s="87"/>
      <c r="G39" s="86" t="s">
        <v>118</v>
      </c>
      <c r="H39" s="86"/>
      <c r="J39" s="85"/>
      <c r="K39" s="85"/>
    </row>
    <row r="40" spans="1:11" ht="15">
      <c r="B40" s="88"/>
      <c r="C40" s="88"/>
      <c r="D40" s="88"/>
      <c r="E40" s="88"/>
      <c r="F40" s="88"/>
      <c r="G40" s="88"/>
      <c r="H40" s="88"/>
    </row>
    <row r="41" spans="1:11" ht="16.5">
      <c r="A41"/>
      <c r="B41" s="66" t="s">
        <v>94</v>
      </c>
      <c r="C41" s="66"/>
      <c r="D41" s="66"/>
      <c r="E41" s="66"/>
      <c r="F41" s="66"/>
      <c r="G41" s="66"/>
      <c r="H41"/>
      <c r="I41"/>
      <c r="J41"/>
    </row>
    <row r="42" spans="1:11">
      <c r="A42"/>
      <c r="B42"/>
      <c r="C42"/>
      <c r="D42"/>
      <c r="E42"/>
      <c r="F42"/>
      <c r="G42"/>
      <c r="H42"/>
      <c r="I42"/>
      <c r="J42"/>
    </row>
    <row r="43" spans="1:11" ht="16.5">
      <c r="A43"/>
      <c r="B43" s="66" t="s">
        <v>95</v>
      </c>
      <c r="C43" s="66"/>
      <c r="D43" s="66"/>
      <c r="E43" s="66"/>
      <c r="F43" s="66"/>
      <c r="G43" s="66"/>
      <c r="H43"/>
      <c r="I43"/>
      <c r="J43"/>
    </row>
    <row r="44" spans="1:11" ht="16.5">
      <c r="A44"/>
      <c r="B44" s="66" t="s">
        <v>119</v>
      </c>
      <c r="C44" s="66"/>
      <c r="D44" s="66"/>
      <c r="E44" s="14"/>
      <c r="F44" s="14"/>
      <c r="G44" s="66" t="s">
        <v>96</v>
      </c>
      <c r="H44" s="73"/>
      <c r="J44" s="72"/>
      <c r="K44" s="72"/>
    </row>
  </sheetData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ageMargins left="0.27559055118110237" right="0.15748031496062992" top="0.31496062992125984" bottom="0.39370078740157483" header="0.31496062992125984" footer="0.39370078740157483"/>
  <pageSetup paperSize="9" scale="69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44"/>
  <sheetViews>
    <sheetView zoomScaleNormal="100" workbookViewId="0">
      <pane ySplit="11" topLeftCell="A12" activePane="bottomLeft" state="frozen"/>
      <selection activeCell="Q28" sqref="Q28"/>
      <selection pane="bottomLeft" activeCell="Q28" sqref="Q28"/>
    </sheetView>
  </sheetViews>
  <sheetFormatPr defaultRowHeight="12.75"/>
  <cols>
    <col min="1" max="1" width="10" style="72" customWidth="1"/>
    <col min="2" max="2" width="30.140625" style="72" customWidth="1"/>
    <col min="3" max="3" width="11.28515625" style="72" hidden="1" customWidth="1"/>
    <col min="4" max="4" width="9.5703125" style="72" hidden="1" customWidth="1"/>
    <col min="5" max="5" width="11.28515625" style="72" hidden="1" customWidth="1"/>
    <col min="6" max="7" width="10.140625" style="72" hidden="1" customWidth="1"/>
    <col min="8" max="9" width="13.42578125" style="72" bestFit="1" customWidth="1"/>
    <col min="10" max="10" width="13.42578125" style="73" bestFit="1" customWidth="1"/>
    <col min="11" max="11" width="10.140625" style="73" bestFit="1" customWidth="1"/>
    <col min="12" max="12" width="10.140625" style="72" bestFit="1" customWidth="1"/>
    <col min="13" max="13" width="11.28515625" style="72" bestFit="1" customWidth="1"/>
    <col min="14" max="14" width="13.42578125" style="72" bestFit="1" customWidth="1"/>
    <col min="15" max="16" width="11.28515625" style="72" bestFit="1" customWidth="1"/>
    <col min="17" max="17" width="10.140625" style="72" customWidth="1"/>
    <col min="18" max="16384" width="9.140625" style="72"/>
  </cols>
  <sheetData>
    <row r="3" spans="1:18" ht="18.75">
      <c r="A3" s="198" t="s">
        <v>86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74"/>
    </row>
    <row r="4" spans="1:18" ht="18.75">
      <c r="A4" s="198" t="s">
        <v>99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74"/>
    </row>
    <row r="5" spans="1:18" ht="15.75">
      <c r="A5" s="199" t="s">
        <v>83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90"/>
    </row>
    <row r="6" spans="1:18" ht="15.75">
      <c r="A6" s="200" t="s">
        <v>129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91"/>
    </row>
    <row r="7" spans="1:18" ht="15.75">
      <c r="A7" s="91"/>
      <c r="B7" s="91"/>
      <c r="C7" s="91"/>
      <c r="D7" s="91"/>
      <c r="E7" s="91"/>
      <c r="F7" s="91"/>
      <c r="G7" s="91"/>
      <c r="H7" s="91"/>
      <c r="I7" s="91"/>
      <c r="J7" s="75"/>
      <c r="K7" s="75"/>
      <c r="L7" s="91"/>
      <c r="M7" s="91"/>
      <c r="N7" s="91"/>
      <c r="O7" s="91"/>
      <c r="P7" s="91"/>
      <c r="Q7" s="91"/>
    </row>
    <row r="8" spans="1:18" ht="30.75" customHeight="1">
      <c r="A8" s="183"/>
      <c r="B8" s="172" t="s">
        <v>6</v>
      </c>
      <c r="C8" s="172" t="s">
        <v>122</v>
      </c>
      <c r="D8" s="172"/>
      <c r="E8" s="172"/>
      <c r="F8" s="172"/>
      <c r="G8" s="172"/>
      <c r="H8" s="172" t="s">
        <v>123</v>
      </c>
      <c r="I8" s="172"/>
      <c r="J8" s="172"/>
      <c r="K8" s="172"/>
      <c r="L8" s="172"/>
      <c r="M8" s="172" t="s">
        <v>124</v>
      </c>
      <c r="N8" s="172"/>
      <c r="O8" s="172"/>
      <c r="P8" s="172"/>
      <c r="Q8" s="197"/>
      <c r="R8" s="173" t="s">
        <v>125</v>
      </c>
    </row>
    <row r="9" spans="1:18" ht="12.75" customHeight="1">
      <c r="A9" s="183"/>
      <c r="B9" s="172"/>
      <c r="C9" s="172" t="s">
        <v>1</v>
      </c>
      <c r="D9" s="172" t="s">
        <v>87</v>
      </c>
      <c r="E9" s="172"/>
      <c r="F9" s="172"/>
      <c r="G9" s="197"/>
      <c r="H9" s="172" t="s">
        <v>7</v>
      </c>
      <c r="I9" s="172" t="s">
        <v>87</v>
      </c>
      <c r="J9" s="172"/>
      <c r="K9" s="172"/>
      <c r="L9" s="197"/>
      <c r="M9" s="172" t="s">
        <v>7</v>
      </c>
      <c r="N9" s="172" t="s">
        <v>87</v>
      </c>
      <c r="O9" s="172"/>
      <c r="P9" s="172"/>
      <c r="Q9" s="197"/>
      <c r="R9" s="173"/>
    </row>
    <row r="10" spans="1:18" ht="50.25" customHeight="1">
      <c r="A10" s="183"/>
      <c r="B10" s="172"/>
      <c r="C10" s="172"/>
      <c r="D10" s="94" t="s">
        <v>88</v>
      </c>
      <c r="E10" s="94" t="s">
        <v>89</v>
      </c>
      <c r="F10" s="94" t="s">
        <v>90</v>
      </c>
      <c r="G10" s="94" t="s">
        <v>91</v>
      </c>
      <c r="H10" s="172"/>
      <c r="I10" s="94" t="s">
        <v>88</v>
      </c>
      <c r="J10" s="94" t="s">
        <v>89</v>
      </c>
      <c r="K10" s="94" t="s">
        <v>90</v>
      </c>
      <c r="L10" s="94" t="s">
        <v>91</v>
      </c>
      <c r="M10" s="172"/>
      <c r="N10" s="94" t="s">
        <v>88</v>
      </c>
      <c r="O10" s="94" t="s">
        <v>89</v>
      </c>
      <c r="P10" s="94" t="s">
        <v>90</v>
      </c>
      <c r="Q10" s="96" t="s">
        <v>91</v>
      </c>
      <c r="R10" s="173"/>
    </row>
    <row r="11" spans="1:18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97">
        <v>17</v>
      </c>
      <c r="R11" s="3">
        <v>18</v>
      </c>
    </row>
    <row r="12" spans="1:18" ht="15.75">
      <c r="A12" s="193" t="s">
        <v>83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8" s="59" customFormat="1" ht="38.25">
      <c r="A13" s="76"/>
      <c r="B13" s="77" t="s">
        <v>68</v>
      </c>
      <c r="C13" s="78">
        <f>SUM(E13:G13)</f>
        <v>45607.5</v>
      </c>
      <c r="D13" s="78"/>
      <c r="E13" s="78">
        <v>44909.5</v>
      </c>
      <c r="F13" s="78">
        <v>698</v>
      </c>
      <c r="G13" s="78"/>
      <c r="H13" s="78">
        <f>SUM(J13:L13)</f>
        <v>26718.799999999996</v>
      </c>
      <c r="I13" s="78">
        <f>I14+I19+I25</f>
        <v>0</v>
      </c>
      <c r="J13" s="78">
        <f>J14+J19+J25</f>
        <v>26718.799999999996</v>
      </c>
      <c r="K13" s="78">
        <f>K14+K19+K25</f>
        <v>0</v>
      </c>
      <c r="L13" s="78">
        <f>L14+L19+L25</f>
        <v>0</v>
      </c>
      <c r="M13" s="78">
        <f t="shared" ref="M13:M30" si="0">SUM(N13:Q13)</f>
        <v>26382.299999999996</v>
      </c>
      <c r="N13" s="78">
        <f>N14+N19+N25</f>
        <v>0</v>
      </c>
      <c r="O13" s="78">
        <f>O14+O19+O25</f>
        <v>26382.299999999996</v>
      </c>
      <c r="P13" s="78">
        <f>P14+P19+P25</f>
        <v>0</v>
      </c>
      <c r="Q13" s="78">
        <f>Q14+Q19+Q25</f>
        <v>0</v>
      </c>
    </row>
    <row r="14" spans="1:18" s="59" customFormat="1" ht="63">
      <c r="A14" s="89"/>
      <c r="B14" s="61" t="s">
        <v>51</v>
      </c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78">
        <f>SUM(J14:L14)</f>
        <v>19715.8</v>
      </c>
      <c r="I14" s="78">
        <f>SUM(I15:I18)</f>
        <v>0</v>
      </c>
      <c r="J14" s="78">
        <f>SUM(J15:J18)</f>
        <v>19715.8</v>
      </c>
      <c r="K14" s="78">
        <f>SUM(K15:K18)</f>
        <v>0</v>
      </c>
      <c r="L14" s="78">
        <f>SUM(L15:L18)</f>
        <v>0</v>
      </c>
      <c r="M14" s="78">
        <f t="shared" si="0"/>
        <v>19519.3</v>
      </c>
      <c r="N14" s="78">
        <f>SUM(N15:N18)</f>
        <v>0</v>
      </c>
      <c r="O14" s="78">
        <f>SUM(O15:O18)</f>
        <v>19519.3</v>
      </c>
      <c r="P14" s="78">
        <f>SUM(P15:P18)</f>
        <v>0</v>
      </c>
      <c r="Q14" s="78">
        <f>SUM(Q15:Q18)</f>
        <v>0</v>
      </c>
    </row>
    <row r="15" spans="1:18" ht="25.5">
      <c r="A15" s="79"/>
      <c r="B15" s="80" t="s">
        <v>49</v>
      </c>
      <c r="C15" s="79" t="s">
        <v>0</v>
      </c>
      <c r="D15" s="79" t="s">
        <v>0</v>
      </c>
      <c r="E15" s="79" t="s">
        <v>0</v>
      </c>
      <c r="F15" s="79" t="s">
        <v>0</v>
      </c>
      <c r="G15" s="79" t="s">
        <v>0</v>
      </c>
      <c r="H15" s="81">
        <f t="shared" ref="H15:H30" si="1">SUM(I15:L15)</f>
        <v>1164.8</v>
      </c>
      <c r="I15" s="81">
        <v>0</v>
      </c>
      <c r="J15" s="81">
        <v>1164.8</v>
      </c>
      <c r="K15" s="81"/>
      <c r="L15" s="81"/>
      <c r="M15" s="81">
        <f t="shared" si="0"/>
        <v>1160.3</v>
      </c>
      <c r="N15" s="81"/>
      <c r="O15" s="81">
        <v>1160.3</v>
      </c>
      <c r="P15" s="81"/>
      <c r="Q15" s="81"/>
    </row>
    <row r="16" spans="1:18" ht="25.5">
      <c r="A16" s="79"/>
      <c r="B16" s="80" t="s">
        <v>100</v>
      </c>
      <c r="C16" s="79" t="s">
        <v>0</v>
      </c>
      <c r="D16" s="79" t="s">
        <v>0</v>
      </c>
      <c r="E16" s="79" t="s">
        <v>0</v>
      </c>
      <c r="F16" s="79" t="s">
        <v>0</v>
      </c>
      <c r="G16" s="79" t="s">
        <v>0</v>
      </c>
      <c r="H16" s="81">
        <f t="shared" si="1"/>
        <v>0</v>
      </c>
      <c r="I16" s="81">
        <v>0</v>
      </c>
      <c r="J16" s="81"/>
      <c r="K16" s="81"/>
      <c r="L16" s="81"/>
      <c r="M16" s="81">
        <v>0</v>
      </c>
      <c r="N16" s="81"/>
      <c r="O16" s="81"/>
      <c r="P16" s="81"/>
      <c r="Q16" s="81"/>
    </row>
    <row r="17" spans="1:17" ht="51">
      <c r="A17" s="79"/>
      <c r="B17" s="80" t="s">
        <v>101</v>
      </c>
      <c r="C17" s="79" t="s">
        <v>0</v>
      </c>
      <c r="D17" s="79" t="s">
        <v>0</v>
      </c>
      <c r="E17" s="79" t="s">
        <v>0</v>
      </c>
      <c r="F17" s="79" t="s">
        <v>0</v>
      </c>
      <c r="G17" s="79" t="s">
        <v>0</v>
      </c>
      <c r="H17" s="81">
        <f t="shared" si="1"/>
        <v>0</v>
      </c>
      <c r="I17" s="81">
        <v>0</v>
      </c>
      <c r="J17" s="81"/>
      <c r="K17" s="81"/>
      <c r="L17" s="81"/>
      <c r="M17" s="81">
        <f t="shared" si="0"/>
        <v>0</v>
      </c>
      <c r="N17" s="81"/>
      <c r="O17" s="81"/>
      <c r="P17" s="81"/>
      <c r="Q17" s="81"/>
    </row>
    <row r="18" spans="1:17" ht="25.5">
      <c r="A18" s="79"/>
      <c r="B18" s="80" t="s">
        <v>50</v>
      </c>
      <c r="C18" s="79" t="s">
        <v>0</v>
      </c>
      <c r="D18" s="79" t="s">
        <v>0</v>
      </c>
      <c r="E18" s="79" t="s">
        <v>0</v>
      </c>
      <c r="F18" s="79" t="s">
        <v>0</v>
      </c>
      <c r="G18" s="79" t="s">
        <v>0</v>
      </c>
      <c r="H18" s="81">
        <f t="shared" si="1"/>
        <v>18551</v>
      </c>
      <c r="I18" s="81">
        <v>0</v>
      </c>
      <c r="J18" s="81">
        <v>18551</v>
      </c>
      <c r="K18" s="81"/>
      <c r="L18" s="81"/>
      <c r="M18" s="81">
        <f t="shared" si="0"/>
        <v>18359</v>
      </c>
      <c r="N18" s="81"/>
      <c r="O18" s="81">
        <v>18359</v>
      </c>
      <c r="P18" s="81"/>
      <c r="Q18" s="81"/>
    </row>
    <row r="19" spans="1:17" s="59" customFormat="1" ht="94.5">
      <c r="A19" s="89"/>
      <c r="B19" s="62" t="s">
        <v>52</v>
      </c>
      <c r="C19" s="89" t="s">
        <v>0</v>
      </c>
      <c r="D19" s="89" t="s">
        <v>0</v>
      </c>
      <c r="E19" s="89" t="s">
        <v>0</v>
      </c>
      <c r="F19" s="89" t="s">
        <v>0</v>
      </c>
      <c r="G19" s="89" t="s">
        <v>0</v>
      </c>
      <c r="H19" s="78">
        <f t="shared" si="1"/>
        <v>2780.3999999999996</v>
      </c>
      <c r="I19" s="78">
        <f>SUM(I20:I24)</f>
        <v>0</v>
      </c>
      <c r="J19" s="78">
        <f>SUM(J20:J24)</f>
        <v>2780.3999999999996</v>
      </c>
      <c r="K19" s="78">
        <f>SUM(K20:K24)</f>
        <v>0</v>
      </c>
      <c r="L19" s="78">
        <f>SUM(L20:L24)</f>
        <v>0</v>
      </c>
      <c r="M19" s="78">
        <f t="shared" si="0"/>
        <v>2640.3999999999996</v>
      </c>
      <c r="N19" s="78">
        <f>SUM(N20:N24)</f>
        <v>0</v>
      </c>
      <c r="O19" s="78">
        <f>SUM(O20:O24)</f>
        <v>2640.3999999999996</v>
      </c>
      <c r="P19" s="78">
        <f>SUM(P20:P24)</f>
        <v>0</v>
      </c>
      <c r="Q19" s="78">
        <f>SUM(Q20:Q24)</f>
        <v>0</v>
      </c>
    </row>
    <row r="20" spans="1:17" ht="63.75">
      <c r="A20" s="79"/>
      <c r="B20" s="80" t="s">
        <v>102</v>
      </c>
      <c r="C20" s="79" t="s">
        <v>0</v>
      </c>
      <c r="D20" s="79" t="s">
        <v>0</v>
      </c>
      <c r="E20" s="79" t="s">
        <v>0</v>
      </c>
      <c r="F20" s="79" t="s">
        <v>0</v>
      </c>
      <c r="G20" s="79" t="s">
        <v>0</v>
      </c>
      <c r="H20" s="81">
        <f t="shared" si="1"/>
        <v>2568</v>
      </c>
      <c r="I20" s="81">
        <v>0</v>
      </c>
      <c r="J20" s="81">
        <v>2568</v>
      </c>
      <c r="K20" s="81"/>
      <c r="L20" s="81"/>
      <c r="M20" s="81">
        <f t="shared" si="0"/>
        <v>2428</v>
      </c>
      <c r="N20" s="81"/>
      <c r="O20" s="81">
        <v>2428</v>
      </c>
      <c r="P20" s="81"/>
      <c r="Q20" s="81"/>
    </row>
    <row r="21" spans="1:17" ht="38.25">
      <c r="A21" s="79"/>
      <c r="B21" s="80" t="s">
        <v>103</v>
      </c>
      <c r="C21" s="79" t="s">
        <v>0</v>
      </c>
      <c r="D21" s="79" t="s">
        <v>0</v>
      </c>
      <c r="E21" s="79" t="s">
        <v>0</v>
      </c>
      <c r="F21" s="79" t="s">
        <v>0</v>
      </c>
      <c r="G21" s="79" t="s">
        <v>0</v>
      </c>
      <c r="H21" s="81">
        <f t="shared" si="1"/>
        <v>170</v>
      </c>
      <c r="I21" s="81">
        <v>0</v>
      </c>
      <c r="J21" s="81">
        <v>170</v>
      </c>
      <c r="K21" s="81"/>
      <c r="L21" s="81"/>
      <c r="M21" s="81">
        <f t="shared" si="0"/>
        <v>170</v>
      </c>
      <c r="N21" s="81"/>
      <c r="O21" s="81">
        <v>170</v>
      </c>
      <c r="P21" s="81"/>
      <c r="Q21" s="81"/>
    </row>
    <row r="22" spans="1:17" ht="51">
      <c r="A22" s="79"/>
      <c r="B22" s="80" t="s">
        <v>104</v>
      </c>
      <c r="C22" s="79" t="s">
        <v>0</v>
      </c>
      <c r="D22" s="79" t="s">
        <v>0</v>
      </c>
      <c r="E22" s="79" t="s">
        <v>0</v>
      </c>
      <c r="F22" s="79" t="s">
        <v>0</v>
      </c>
      <c r="G22" s="79" t="s">
        <v>0</v>
      </c>
      <c r="H22" s="81">
        <f t="shared" si="1"/>
        <v>0</v>
      </c>
      <c r="I22" s="81">
        <v>0</v>
      </c>
      <c r="J22" s="81"/>
      <c r="K22" s="81"/>
      <c r="L22" s="81"/>
      <c r="M22" s="81">
        <f t="shared" si="0"/>
        <v>0</v>
      </c>
      <c r="N22" s="81"/>
      <c r="O22" s="81"/>
      <c r="P22" s="81"/>
      <c r="Q22" s="81"/>
    </row>
    <row r="23" spans="1:17" ht="38.25">
      <c r="A23" s="79"/>
      <c r="B23" s="80" t="s">
        <v>105</v>
      </c>
      <c r="C23" s="79" t="s">
        <v>0</v>
      </c>
      <c r="D23" s="79" t="s">
        <v>0</v>
      </c>
      <c r="E23" s="79" t="s">
        <v>0</v>
      </c>
      <c r="F23" s="79" t="s">
        <v>0</v>
      </c>
      <c r="G23" s="79" t="s">
        <v>0</v>
      </c>
      <c r="H23" s="81">
        <f t="shared" si="1"/>
        <v>21.2</v>
      </c>
      <c r="I23" s="81">
        <v>0</v>
      </c>
      <c r="J23" s="81">
        <v>21.2</v>
      </c>
      <c r="K23" s="81"/>
      <c r="L23" s="81"/>
      <c r="M23" s="81">
        <f t="shared" si="0"/>
        <v>21.2</v>
      </c>
      <c r="N23" s="81"/>
      <c r="O23" s="81">
        <v>21.2</v>
      </c>
      <c r="P23" s="81"/>
      <c r="Q23" s="81"/>
    </row>
    <row r="24" spans="1:17" ht="25.5">
      <c r="A24" s="79"/>
      <c r="B24" s="80" t="s">
        <v>106</v>
      </c>
      <c r="C24" s="79" t="s">
        <v>0</v>
      </c>
      <c r="D24" s="79" t="s">
        <v>0</v>
      </c>
      <c r="E24" s="79" t="s">
        <v>0</v>
      </c>
      <c r="F24" s="79" t="s">
        <v>0</v>
      </c>
      <c r="G24" s="79" t="s">
        <v>0</v>
      </c>
      <c r="H24" s="81">
        <f t="shared" si="1"/>
        <v>21.2</v>
      </c>
      <c r="I24" s="81">
        <v>0</v>
      </c>
      <c r="J24" s="81">
        <v>21.2</v>
      </c>
      <c r="K24" s="81"/>
      <c r="L24" s="81"/>
      <c r="M24" s="81">
        <f t="shared" si="0"/>
        <v>21.2</v>
      </c>
      <c r="N24" s="81"/>
      <c r="O24" s="81">
        <v>21.2</v>
      </c>
      <c r="P24" s="81"/>
      <c r="Q24" s="81"/>
    </row>
    <row r="25" spans="1:17" s="59" customFormat="1" ht="126">
      <c r="A25" s="89"/>
      <c r="B25" s="62" t="s">
        <v>69</v>
      </c>
      <c r="C25" s="89" t="s">
        <v>0</v>
      </c>
      <c r="D25" s="89" t="s">
        <v>0</v>
      </c>
      <c r="E25" s="89" t="s">
        <v>0</v>
      </c>
      <c r="F25" s="89" t="s">
        <v>0</v>
      </c>
      <c r="G25" s="89" t="s">
        <v>0</v>
      </c>
      <c r="H25" s="78">
        <f t="shared" si="1"/>
        <v>4222.6000000000004</v>
      </c>
      <c r="I25" s="78">
        <f>SUM(I26:I30)</f>
        <v>0</v>
      </c>
      <c r="J25" s="78">
        <f>SUM(J26:J30)</f>
        <v>4222.6000000000004</v>
      </c>
      <c r="K25" s="78">
        <f>SUM(K26:K30)</f>
        <v>0</v>
      </c>
      <c r="L25" s="78">
        <f>SUM(L26:L30)</f>
        <v>0</v>
      </c>
      <c r="M25" s="78">
        <f t="shared" si="0"/>
        <v>4222.6000000000004</v>
      </c>
      <c r="N25" s="78">
        <f>SUM(N26:N30)</f>
        <v>0</v>
      </c>
      <c r="O25" s="78">
        <f>SUM(O26:O30)</f>
        <v>4222.6000000000004</v>
      </c>
      <c r="P25" s="78">
        <f>SUM(P26:P30)</f>
        <v>0</v>
      </c>
      <c r="Q25" s="78">
        <f>SUM(Q26:Q30)</f>
        <v>0</v>
      </c>
    </row>
    <row r="26" spans="1:17" ht="76.5">
      <c r="A26" s="79"/>
      <c r="B26" s="80" t="s">
        <v>107</v>
      </c>
      <c r="C26" s="79" t="s">
        <v>0</v>
      </c>
      <c r="D26" s="79" t="s">
        <v>0</v>
      </c>
      <c r="E26" s="79" t="s">
        <v>0</v>
      </c>
      <c r="F26" s="79" t="s">
        <v>0</v>
      </c>
      <c r="G26" s="79" t="s">
        <v>0</v>
      </c>
      <c r="H26" s="81">
        <f t="shared" si="1"/>
        <v>0</v>
      </c>
      <c r="I26" s="81">
        <v>0</v>
      </c>
      <c r="J26" s="81"/>
      <c r="K26" s="81"/>
      <c r="L26" s="81"/>
      <c r="M26" s="81">
        <f t="shared" si="0"/>
        <v>0</v>
      </c>
      <c r="N26" s="81">
        <v>0</v>
      </c>
      <c r="O26" s="81"/>
      <c r="P26" s="81"/>
      <c r="Q26" s="81"/>
    </row>
    <row r="27" spans="1:17" ht="76.5">
      <c r="A27" s="79"/>
      <c r="B27" s="80" t="s">
        <v>108</v>
      </c>
      <c r="C27" s="79" t="s">
        <v>0</v>
      </c>
      <c r="D27" s="79" t="s">
        <v>0</v>
      </c>
      <c r="E27" s="79" t="s">
        <v>0</v>
      </c>
      <c r="F27" s="79" t="s">
        <v>0</v>
      </c>
      <c r="G27" s="79" t="s">
        <v>0</v>
      </c>
      <c r="H27" s="81">
        <f t="shared" si="1"/>
        <v>0</v>
      </c>
      <c r="I27" s="81">
        <v>0</v>
      </c>
      <c r="J27" s="81"/>
      <c r="K27" s="81"/>
      <c r="L27" s="81"/>
      <c r="M27" s="81">
        <f t="shared" si="0"/>
        <v>0</v>
      </c>
      <c r="N27" s="81">
        <v>0</v>
      </c>
      <c r="O27" s="81"/>
      <c r="P27" s="81"/>
      <c r="Q27" s="81"/>
    </row>
    <row r="28" spans="1:17" ht="114.75">
      <c r="A28" s="79"/>
      <c r="B28" s="80" t="s">
        <v>109</v>
      </c>
      <c r="C28" s="79" t="s">
        <v>0</v>
      </c>
      <c r="D28" s="79" t="s">
        <v>0</v>
      </c>
      <c r="E28" s="79" t="s">
        <v>0</v>
      </c>
      <c r="F28" s="79" t="s">
        <v>0</v>
      </c>
      <c r="G28" s="79" t="s">
        <v>0</v>
      </c>
      <c r="H28" s="81">
        <f t="shared" si="1"/>
        <v>0</v>
      </c>
      <c r="I28" s="81">
        <v>0</v>
      </c>
      <c r="J28" s="81"/>
      <c r="K28" s="81"/>
      <c r="L28" s="81"/>
      <c r="M28" s="81">
        <f t="shared" si="0"/>
        <v>0</v>
      </c>
      <c r="N28" s="81">
        <v>0</v>
      </c>
      <c r="O28" s="81"/>
      <c r="P28" s="81"/>
      <c r="Q28" s="81"/>
    </row>
    <row r="29" spans="1:17" ht="63.75">
      <c r="A29" s="79"/>
      <c r="B29" s="80" t="s">
        <v>110</v>
      </c>
      <c r="C29" s="79" t="s">
        <v>0</v>
      </c>
      <c r="D29" s="79" t="s">
        <v>0</v>
      </c>
      <c r="E29" s="79" t="s">
        <v>0</v>
      </c>
      <c r="F29" s="79" t="s">
        <v>0</v>
      </c>
      <c r="G29" s="79" t="s">
        <v>0</v>
      </c>
      <c r="H29" s="81">
        <f t="shared" si="1"/>
        <v>4222.6000000000004</v>
      </c>
      <c r="I29" s="81">
        <v>0</v>
      </c>
      <c r="J29" s="81">
        <v>4222.6000000000004</v>
      </c>
      <c r="K29" s="81"/>
      <c r="L29" s="81"/>
      <c r="M29" s="81">
        <f t="shared" si="0"/>
        <v>4222.6000000000004</v>
      </c>
      <c r="N29" s="81">
        <v>0</v>
      </c>
      <c r="O29" s="81">
        <v>4222.6000000000004</v>
      </c>
      <c r="P29" s="81"/>
      <c r="Q29" s="81"/>
    </row>
    <row r="30" spans="1:17" ht="63.75">
      <c r="A30" s="79"/>
      <c r="B30" s="80" t="s">
        <v>84</v>
      </c>
      <c r="C30" s="79" t="s">
        <v>0</v>
      </c>
      <c r="D30" s="79" t="s">
        <v>0</v>
      </c>
      <c r="E30" s="79" t="s">
        <v>0</v>
      </c>
      <c r="F30" s="79" t="s">
        <v>0</v>
      </c>
      <c r="G30" s="79" t="s">
        <v>0</v>
      </c>
      <c r="H30" s="81">
        <f t="shared" si="1"/>
        <v>0</v>
      </c>
      <c r="I30" s="81">
        <v>0</v>
      </c>
      <c r="J30" s="81"/>
      <c r="K30" s="81"/>
      <c r="L30" s="81"/>
      <c r="M30" s="81">
        <f t="shared" si="0"/>
        <v>0</v>
      </c>
      <c r="N30" s="81">
        <v>0</v>
      </c>
      <c r="O30" s="81"/>
      <c r="P30" s="81"/>
      <c r="Q30" s="81"/>
    </row>
    <row r="32" spans="1:17" s="82" customFormat="1" ht="11.25">
      <c r="A32" s="82" t="s">
        <v>111</v>
      </c>
      <c r="B32" s="82" t="s">
        <v>112</v>
      </c>
      <c r="J32" s="83"/>
      <c r="K32" s="83"/>
    </row>
    <row r="33" spans="1:11" s="82" customFormat="1" ht="11.25">
      <c r="A33" s="82" t="s">
        <v>113</v>
      </c>
      <c r="B33" s="82" t="s">
        <v>114</v>
      </c>
      <c r="J33" s="83"/>
      <c r="K33" s="83"/>
    </row>
    <row r="35" spans="1:11" s="84" customFormat="1" ht="18.75">
      <c r="B35" s="86" t="s">
        <v>115</v>
      </c>
      <c r="C35" s="86"/>
      <c r="D35" s="86"/>
      <c r="E35" s="87"/>
      <c r="F35" s="87"/>
      <c r="G35" s="86" t="s">
        <v>116</v>
      </c>
      <c r="H35" s="86"/>
      <c r="J35" s="85"/>
      <c r="K35" s="85"/>
    </row>
    <row r="36" spans="1:11" s="84" customFormat="1" ht="18.75">
      <c r="B36" s="86"/>
      <c r="C36" s="86"/>
      <c r="D36" s="86"/>
      <c r="E36" s="86"/>
      <c r="F36" s="86"/>
      <c r="G36" s="86"/>
      <c r="H36" s="86"/>
      <c r="J36" s="85"/>
      <c r="K36" s="85"/>
    </row>
    <row r="37" spans="1:11" s="84" customFormat="1" ht="18.75">
      <c r="B37" s="86" t="s">
        <v>3</v>
      </c>
      <c r="C37" s="86"/>
      <c r="D37" s="86"/>
      <c r="E37" s="87"/>
      <c r="F37" s="87"/>
      <c r="G37" s="86" t="s">
        <v>4</v>
      </c>
      <c r="H37" s="86"/>
      <c r="J37" s="85"/>
      <c r="K37" s="85"/>
    </row>
    <row r="38" spans="1:11" s="84" customFormat="1" ht="18.75">
      <c r="B38" s="86"/>
      <c r="C38" s="86"/>
      <c r="D38" s="86"/>
      <c r="E38" s="86"/>
      <c r="F38" s="86"/>
      <c r="G38" s="86"/>
      <c r="H38" s="86"/>
      <c r="J38" s="85"/>
      <c r="K38" s="85"/>
    </row>
    <row r="39" spans="1:11" s="84" customFormat="1" ht="18.75">
      <c r="B39" s="86" t="s">
        <v>117</v>
      </c>
      <c r="C39" s="86"/>
      <c r="D39" s="86"/>
      <c r="E39" s="87"/>
      <c r="F39" s="87"/>
      <c r="G39" s="86" t="s">
        <v>118</v>
      </c>
      <c r="H39" s="86"/>
      <c r="J39" s="85"/>
      <c r="K39" s="85"/>
    </row>
    <row r="40" spans="1:11" ht="15">
      <c r="B40" s="88"/>
      <c r="C40" s="88"/>
      <c r="D40" s="88"/>
      <c r="E40" s="88"/>
      <c r="F40" s="88"/>
      <c r="G40" s="88"/>
      <c r="H40" s="88"/>
    </row>
    <row r="41" spans="1:11" ht="16.5">
      <c r="A41"/>
      <c r="B41" s="66" t="s">
        <v>94</v>
      </c>
      <c r="C41" s="66"/>
      <c r="D41" s="66"/>
      <c r="E41" s="66"/>
      <c r="F41" s="66"/>
      <c r="G41" s="66"/>
      <c r="H41"/>
      <c r="I41"/>
      <c r="J41"/>
    </row>
    <row r="42" spans="1:11">
      <c r="A42"/>
      <c r="B42"/>
      <c r="C42"/>
      <c r="D42"/>
      <c r="E42"/>
      <c r="F42"/>
      <c r="G42"/>
      <c r="H42"/>
      <c r="I42"/>
      <c r="J42"/>
    </row>
    <row r="43" spans="1:11" ht="16.5">
      <c r="A43"/>
      <c r="B43" s="66" t="s">
        <v>95</v>
      </c>
      <c r="C43" s="66"/>
      <c r="D43" s="66"/>
      <c r="E43" s="66"/>
      <c r="F43" s="66"/>
      <c r="G43" s="66"/>
      <c r="H43"/>
      <c r="I43"/>
      <c r="J43"/>
    </row>
    <row r="44" spans="1:11" ht="16.5">
      <c r="A44"/>
      <c r="B44" s="66" t="s">
        <v>119</v>
      </c>
      <c r="C44" s="66"/>
      <c r="D44" s="66"/>
      <c r="E44" s="14"/>
      <c r="F44" s="14"/>
      <c r="G44" s="66" t="s">
        <v>96</v>
      </c>
      <c r="H44" s="73"/>
      <c r="J44" s="72"/>
      <c r="K44" s="72"/>
    </row>
  </sheetData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ageMargins left="0.27559055118110237" right="0.15748031496062992" top="0.31496062992125984" bottom="0.39370078740157483" header="0.31496062992125984" footer="0.39370078740157483"/>
  <pageSetup paperSize="9" scale="69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R44"/>
  <sheetViews>
    <sheetView zoomScaleNormal="100" workbookViewId="0">
      <pane ySplit="11" topLeftCell="A18" activePane="bottomLeft" state="frozen"/>
      <selection activeCell="Q28" sqref="Q28"/>
      <selection pane="bottomLeft" activeCell="Q28" sqref="Q28"/>
    </sheetView>
  </sheetViews>
  <sheetFormatPr defaultRowHeight="12.75"/>
  <cols>
    <col min="1" max="1" width="10" style="72" customWidth="1"/>
    <col min="2" max="2" width="30.140625" style="72" customWidth="1"/>
    <col min="3" max="3" width="11.28515625" style="72" hidden="1" customWidth="1"/>
    <col min="4" max="4" width="9.5703125" style="72" hidden="1" customWidth="1"/>
    <col min="5" max="5" width="11.28515625" style="72" hidden="1" customWidth="1"/>
    <col min="6" max="7" width="10.140625" style="72" hidden="1" customWidth="1"/>
    <col min="8" max="9" width="13.42578125" style="72" bestFit="1" customWidth="1"/>
    <col min="10" max="10" width="13.42578125" style="73" bestFit="1" customWidth="1"/>
    <col min="11" max="11" width="10.140625" style="73" bestFit="1" customWidth="1"/>
    <col min="12" max="12" width="10.140625" style="72" bestFit="1" customWidth="1"/>
    <col min="13" max="13" width="11.28515625" style="72" bestFit="1" customWidth="1"/>
    <col min="14" max="14" width="13.42578125" style="72" bestFit="1" customWidth="1"/>
    <col min="15" max="16" width="11.28515625" style="72" bestFit="1" customWidth="1"/>
    <col min="17" max="17" width="10.140625" style="72" customWidth="1"/>
    <col min="18" max="16384" width="9.140625" style="72"/>
  </cols>
  <sheetData>
    <row r="3" spans="1:18" ht="18.75">
      <c r="A3" s="198" t="s">
        <v>86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74"/>
    </row>
    <row r="4" spans="1:18" ht="18.75">
      <c r="A4" s="198" t="s">
        <v>99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74"/>
    </row>
    <row r="5" spans="1:18" ht="15.75">
      <c r="A5" s="199" t="s">
        <v>83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90"/>
    </row>
    <row r="6" spans="1:18" ht="15.75">
      <c r="A6" s="200" t="s">
        <v>129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91"/>
    </row>
    <row r="7" spans="1:18" ht="15.75">
      <c r="A7" s="91"/>
      <c r="B7" s="91"/>
      <c r="C7" s="91"/>
      <c r="D7" s="91"/>
      <c r="E7" s="91"/>
      <c r="F7" s="91"/>
      <c r="G7" s="91"/>
      <c r="H7" s="91"/>
      <c r="I7" s="91"/>
      <c r="J7" s="75"/>
      <c r="K7" s="75"/>
      <c r="L7" s="91"/>
      <c r="M7" s="91"/>
      <c r="N7" s="91"/>
      <c r="O7" s="91"/>
      <c r="P7" s="91"/>
      <c r="Q7" s="91"/>
    </row>
    <row r="8" spans="1:18" ht="30.75" customHeight="1">
      <c r="A8" s="183"/>
      <c r="B8" s="172" t="s">
        <v>6</v>
      </c>
      <c r="C8" s="172" t="s">
        <v>122</v>
      </c>
      <c r="D8" s="172"/>
      <c r="E8" s="172"/>
      <c r="F8" s="172"/>
      <c r="G8" s="172"/>
      <c r="H8" s="172" t="s">
        <v>123</v>
      </c>
      <c r="I8" s="172"/>
      <c r="J8" s="172"/>
      <c r="K8" s="172"/>
      <c r="L8" s="172"/>
      <c r="M8" s="172" t="s">
        <v>124</v>
      </c>
      <c r="N8" s="172"/>
      <c r="O8" s="172"/>
      <c r="P8" s="172"/>
      <c r="Q8" s="197"/>
      <c r="R8" s="173" t="s">
        <v>125</v>
      </c>
    </row>
    <row r="9" spans="1:18" ht="12.75" customHeight="1">
      <c r="A9" s="183"/>
      <c r="B9" s="172"/>
      <c r="C9" s="172" t="s">
        <v>1</v>
      </c>
      <c r="D9" s="172" t="s">
        <v>87</v>
      </c>
      <c r="E9" s="172"/>
      <c r="F9" s="172"/>
      <c r="G9" s="197"/>
      <c r="H9" s="172" t="s">
        <v>7</v>
      </c>
      <c r="I9" s="172" t="s">
        <v>87</v>
      </c>
      <c r="J9" s="172"/>
      <c r="K9" s="172"/>
      <c r="L9" s="197"/>
      <c r="M9" s="172" t="s">
        <v>7</v>
      </c>
      <c r="N9" s="172" t="s">
        <v>87</v>
      </c>
      <c r="O9" s="172"/>
      <c r="P9" s="172"/>
      <c r="Q9" s="197"/>
      <c r="R9" s="173"/>
    </row>
    <row r="10" spans="1:18" ht="50.25" customHeight="1">
      <c r="A10" s="183"/>
      <c r="B10" s="172"/>
      <c r="C10" s="172"/>
      <c r="D10" s="94" t="s">
        <v>88</v>
      </c>
      <c r="E10" s="94" t="s">
        <v>89</v>
      </c>
      <c r="F10" s="94" t="s">
        <v>90</v>
      </c>
      <c r="G10" s="94" t="s">
        <v>91</v>
      </c>
      <c r="H10" s="172"/>
      <c r="I10" s="94" t="s">
        <v>88</v>
      </c>
      <c r="J10" s="94" t="s">
        <v>89</v>
      </c>
      <c r="K10" s="94" t="s">
        <v>90</v>
      </c>
      <c r="L10" s="94" t="s">
        <v>91</v>
      </c>
      <c r="M10" s="172"/>
      <c r="N10" s="94" t="s">
        <v>88</v>
      </c>
      <c r="O10" s="94" t="s">
        <v>89</v>
      </c>
      <c r="P10" s="94" t="s">
        <v>90</v>
      </c>
      <c r="Q10" s="96" t="s">
        <v>91</v>
      </c>
      <c r="R10" s="173"/>
    </row>
    <row r="11" spans="1:18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4">
        <v>11</v>
      </c>
      <c r="L11" s="4">
        <v>12</v>
      </c>
      <c r="M11" s="3">
        <v>13</v>
      </c>
      <c r="N11" s="3">
        <v>14</v>
      </c>
      <c r="O11" s="3">
        <v>15</v>
      </c>
      <c r="P11" s="3">
        <v>16</v>
      </c>
      <c r="Q11" s="97">
        <v>17</v>
      </c>
      <c r="R11" s="3">
        <v>18</v>
      </c>
    </row>
    <row r="12" spans="1:18" ht="15.75">
      <c r="A12" s="193" t="s">
        <v>83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</row>
    <row r="13" spans="1:18" s="59" customFormat="1" ht="38.25">
      <c r="A13" s="76"/>
      <c r="B13" s="77" t="s">
        <v>68</v>
      </c>
      <c r="C13" s="78">
        <f>SUM(E13:G13)</f>
        <v>33336.9</v>
      </c>
      <c r="D13" s="78"/>
      <c r="E13" s="78">
        <v>30394.799999999999</v>
      </c>
      <c r="F13" s="78"/>
      <c r="G13" s="78">
        <v>2942.1</v>
      </c>
      <c r="H13" s="78">
        <f>SUM(J13:L13)</f>
        <v>19149.099999999999</v>
      </c>
      <c r="I13" s="78">
        <f>I14+I19+I25</f>
        <v>0</v>
      </c>
      <c r="J13" s="78">
        <f>J14+J19+J25</f>
        <v>19149.099999999999</v>
      </c>
      <c r="K13" s="78">
        <f>K14+K19+K25</f>
        <v>0</v>
      </c>
      <c r="L13" s="78">
        <f>L14+L19+L25</f>
        <v>0</v>
      </c>
      <c r="M13" s="78">
        <f t="shared" ref="M13:M30" si="0">SUM(N13:Q13)</f>
        <v>19009.099999999999</v>
      </c>
      <c r="N13" s="78">
        <f>N14+N19+N25</f>
        <v>0</v>
      </c>
      <c r="O13" s="78">
        <f>O14+O19+O25</f>
        <v>19009.099999999999</v>
      </c>
      <c r="P13" s="78">
        <f>P14+P19+P25</f>
        <v>0</v>
      </c>
      <c r="Q13" s="78">
        <f>Q14+Q19+Q25</f>
        <v>0</v>
      </c>
    </row>
    <row r="14" spans="1:18" s="59" customFormat="1" ht="63">
      <c r="A14" s="89"/>
      <c r="B14" s="61" t="s">
        <v>51</v>
      </c>
      <c r="C14" s="93" t="s">
        <v>0</v>
      </c>
      <c r="D14" s="93" t="s">
        <v>0</v>
      </c>
      <c r="E14" s="93" t="s">
        <v>0</v>
      </c>
      <c r="F14" s="93" t="s">
        <v>0</v>
      </c>
      <c r="G14" s="93" t="s">
        <v>0</v>
      </c>
      <c r="H14" s="78">
        <f>SUM(J14:L14)</f>
        <v>8439</v>
      </c>
      <c r="I14" s="78">
        <f>SUM(I15:I18)</f>
        <v>0</v>
      </c>
      <c r="J14" s="78">
        <f>SUM(J15:J18)</f>
        <v>8439</v>
      </c>
      <c r="K14" s="78">
        <f>SUM(K15:K18)</f>
        <v>0</v>
      </c>
      <c r="L14" s="78">
        <f>SUM(L15:L18)</f>
        <v>0</v>
      </c>
      <c r="M14" s="78">
        <f t="shared" si="0"/>
        <v>8439</v>
      </c>
      <c r="N14" s="78">
        <f>SUM(N15:N18)</f>
        <v>0</v>
      </c>
      <c r="O14" s="78">
        <f>SUM(O15:O18)</f>
        <v>8439</v>
      </c>
      <c r="P14" s="78">
        <f>SUM(P15:P18)</f>
        <v>0</v>
      </c>
      <c r="Q14" s="78">
        <f>SUM(Q15:Q18)</f>
        <v>0</v>
      </c>
    </row>
    <row r="15" spans="1:18" ht="25.5">
      <c r="A15" s="79"/>
      <c r="B15" s="80" t="s">
        <v>49</v>
      </c>
      <c r="C15" s="79" t="s">
        <v>0</v>
      </c>
      <c r="D15" s="79" t="s">
        <v>0</v>
      </c>
      <c r="E15" s="79" t="s">
        <v>0</v>
      </c>
      <c r="F15" s="79" t="s">
        <v>0</v>
      </c>
      <c r="G15" s="79" t="s">
        <v>0</v>
      </c>
      <c r="H15" s="81">
        <f t="shared" ref="H15:H30" si="1">SUM(I15:L15)</f>
        <v>0</v>
      </c>
      <c r="I15" s="81">
        <v>0</v>
      </c>
      <c r="J15" s="81"/>
      <c r="K15" s="81"/>
      <c r="L15" s="81"/>
      <c r="M15" s="81">
        <f t="shared" si="0"/>
        <v>0</v>
      </c>
      <c r="N15" s="81"/>
      <c r="O15" s="81"/>
      <c r="P15" s="81"/>
      <c r="Q15" s="81"/>
    </row>
    <row r="16" spans="1:18" ht="25.5">
      <c r="A16" s="79"/>
      <c r="B16" s="80" t="s">
        <v>100</v>
      </c>
      <c r="C16" s="79" t="s">
        <v>0</v>
      </c>
      <c r="D16" s="79" t="s">
        <v>0</v>
      </c>
      <c r="E16" s="79" t="s">
        <v>0</v>
      </c>
      <c r="F16" s="79" t="s">
        <v>0</v>
      </c>
      <c r="G16" s="79" t="s">
        <v>0</v>
      </c>
      <c r="H16" s="81">
        <f t="shared" si="1"/>
        <v>0</v>
      </c>
      <c r="I16" s="81">
        <v>0</v>
      </c>
      <c r="J16" s="81"/>
      <c r="K16" s="81"/>
      <c r="L16" s="81"/>
      <c r="M16" s="81">
        <v>0</v>
      </c>
      <c r="N16" s="81"/>
      <c r="O16" s="81"/>
      <c r="P16" s="81"/>
      <c r="Q16" s="81"/>
    </row>
    <row r="17" spans="1:17" ht="51">
      <c r="A17" s="79"/>
      <c r="B17" s="80" t="s">
        <v>101</v>
      </c>
      <c r="C17" s="79" t="s">
        <v>0</v>
      </c>
      <c r="D17" s="79" t="s">
        <v>0</v>
      </c>
      <c r="E17" s="79" t="s">
        <v>0</v>
      </c>
      <c r="F17" s="79" t="s">
        <v>0</v>
      </c>
      <c r="G17" s="79" t="s">
        <v>0</v>
      </c>
      <c r="H17" s="81">
        <f t="shared" si="1"/>
        <v>0</v>
      </c>
      <c r="I17" s="81">
        <v>0</v>
      </c>
      <c r="J17" s="81"/>
      <c r="K17" s="81"/>
      <c r="L17" s="81"/>
      <c r="M17" s="81">
        <f t="shared" si="0"/>
        <v>0</v>
      </c>
      <c r="N17" s="81"/>
      <c r="O17" s="81"/>
      <c r="P17" s="81"/>
      <c r="Q17" s="81"/>
    </row>
    <row r="18" spans="1:17" ht="25.5">
      <c r="A18" s="79"/>
      <c r="B18" s="80" t="s">
        <v>50</v>
      </c>
      <c r="C18" s="79" t="s">
        <v>0</v>
      </c>
      <c r="D18" s="79" t="s">
        <v>0</v>
      </c>
      <c r="E18" s="79" t="s">
        <v>0</v>
      </c>
      <c r="F18" s="79" t="s">
        <v>0</v>
      </c>
      <c r="G18" s="79" t="s">
        <v>0</v>
      </c>
      <c r="H18" s="81">
        <f t="shared" si="1"/>
        <v>8439</v>
      </c>
      <c r="I18" s="81">
        <v>0</v>
      </c>
      <c r="J18" s="81">
        <v>8439</v>
      </c>
      <c r="K18" s="81"/>
      <c r="L18" s="81"/>
      <c r="M18" s="81">
        <f t="shared" si="0"/>
        <v>8439</v>
      </c>
      <c r="N18" s="81"/>
      <c r="O18" s="81">
        <v>8439</v>
      </c>
      <c r="P18" s="81"/>
      <c r="Q18" s="81"/>
    </row>
    <row r="19" spans="1:17" s="59" customFormat="1" ht="94.5">
      <c r="A19" s="89"/>
      <c r="B19" s="62" t="s">
        <v>52</v>
      </c>
      <c r="C19" s="89" t="s">
        <v>0</v>
      </c>
      <c r="D19" s="89" t="s">
        <v>0</v>
      </c>
      <c r="E19" s="89" t="s">
        <v>0</v>
      </c>
      <c r="F19" s="89" t="s">
        <v>0</v>
      </c>
      <c r="G19" s="89" t="s">
        <v>0</v>
      </c>
      <c r="H19" s="78">
        <f t="shared" si="1"/>
        <v>2770.9999999999995</v>
      </c>
      <c r="I19" s="78">
        <f>SUM(I20:I24)</f>
        <v>0</v>
      </c>
      <c r="J19" s="108">
        <f>SUM(J20:J24)</f>
        <v>2770.9999999999995</v>
      </c>
      <c r="K19" s="78">
        <f>SUM(K20:K24)</f>
        <v>0</v>
      </c>
      <c r="L19" s="78">
        <f>SUM(L20:L24)</f>
        <v>0</v>
      </c>
      <c r="M19" s="78">
        <f t="shared" si="0"/>
        <v>2630.9999999999995</v>
      </c>
      <c r="N19" s="78">
        <f>SUM(N20:N24)</f>
        <v>0</v>
      </c>
      <c r="O19" s="78">
        <f>SUM(O20:O24)</f>
        <v>2630.9999999999995</v>
      </c>
      <c r="P19" s="78">
        <f>SUM(P20:P24)</f>
        <v>0</v>
      </c>
      <c r="Q19" s="78">
        <f>SUM(Q20:Q24)</f>
        <v>0</v>
      </c>
    </row>
    <row r="20" spans="1:17" ht="63.75">
      <c r="A20" s="79"/>
      <c r="B20" s="80" t="s">
        <v>102</v>
      </c>
      <c r="C20" s="79" t="s">
        <v>0</v>
      </c>
      <c r="D20" s="79" t="s">
        <v>0</v>
      </c>
      <c r="E20" s="79" t="s">
        <v>0</v>
      </c>
      <c r="F20" s="79" t="s">
        <v>0</v>
      </c>
      <c r="G20" s="79" t="s">
        <v>0</v>
      </c>
      <c r="H20" s="81">
        <f t="shared" si="1"/>
        <v>2558.6</v>
      </c>
      <c r="I20" s="81">
        <v>0</v>
      </c>
      <c r="J20" s="109">
        <v>2558.6</v>
      </c>
      <c r="K20" s="81"/>
      <c r="L20" s="81"/>
      <c r="M20" s="81">
        <f t="shared" si="0"/>
        <v>2418.6</v>
      </c>
      <c r="N20" s="81"/>
      <c r="O20" s="81">
        <f>2428-9.4</f>
        <v>2418.6</v>
      </c>
      <c r="P20" s="81"/>
      <c r="Q20" s="81"/>
    </row>
    <row r="21" spans="1:17" ht="38.25">
      <c r="A21" s="79"/>
      <c r="B21" s="80" t="s">
        <v>103</v>
      </c>
      <c r="C21" s="79" t="s">
        <v>0</v>
      </c>
      <c r="D21" s="79" t="s">
        <v>0</v>
      </c>
      <c r="E21" s="79" t="s">
        <v>0</v>
      </c>
      <c r="F21" s="79" t="s">
        <v>0</v>
      </c>
      <c r="G21" s="79" t="s">
        <v>0</v>
      </c>
      <c r="H21" s="81">
        <f t="shared" si="1"/>
        <v>170</v>
      </c>
      <c r="I21" s="81">
        <v>0</v>
      </c>
      <c r="J21" s="109">
        <v>170</v>
      </c>
      <c r="K21" s="81"/>
      <c r="L21" s="81"/>
      <c r="M21" s="81">
        <f t="shared" si="0"/>
        <v>170</v>
      </c>
      <c r="N21" s="81"/>
      <c r="O21" s="81">
        <v>170</v>
      </c>
      <c r="P21" s="81"/>
      <c r="Q21" s="81"/>
    </row>
    <row r="22" spans="1:17" ht="51">
      <c r="A22" s="79"/>
      <c r="B22" s="80" t="s">
        <v>104</v>
      </c>
      <c r="C22" s="79" t="s">
        <v>0</v>
      </c>
      <c r="D22" s="79" t="s">
        <v>0</v>
      </c>
      <c r="E22" s="79" t="s">
        <v>0</v>
      </c>
      <c r="F22" s="79" t="s">
        <v>0</v>
      </c>
      <c r="G22" s="79" t="s">
        <v>0</v>
      </c>
      <c r="H22" s="81">
        <f t="shared" si="1"/>
        <v>0</v>
      </c>
      <c r="I22" s="81">
        <v>0</v>
      </c>
      <c r="J22" s="109"/>
      <c r="K22" s="81"/>
      <c r="L22" s="81"/>
      <c r="M22" s="81">
        <f t="shared" si="0"/>
        <v>0</v>
      </c>
      <c r="N22" s="81"/>
      <c r="O22" s="81"/>
      <c r="P22" s="81"/>
      <c r="Q22" s="81"/>
    </row>
    <row r="23" spans="1:17" ht="38.25">
      <c r="A23" s="79"/>
      <c r="B23" s="80" t="s">
        <v>105</v>
      </c>
      <c r="C23" s="79" t="s">
        <v>0</v>
      </c>
      <c r="D23" s="79" t="s">
        <v>0</v>
      </c>
      <c r="E23" s="79" t="s">
        <v>0</v>
      </c>
      <c r="F23" s="79" t="s">
        <v>0</v>
      </c>
      <c r="G23" s="79" t="s">
        <v>0</v>
      </c>
      <c r="H23" s="81">
        <f t="shared" si="1"/>
        <v>21.2</v>
      </c>
      <c r="I23" s="81">
        <v>0</v>
      </c>
      <c r="J23" s="109">
        <v>21.2</v>
      </c>
      <c r="K23" s="81"/>
      <c r="L23" s="81"/>
      <c r="M23" s="81">
        <f t="shared" si="0"/>
        <v>21.2</v>
      </c>
      <c r="N23" s="81"/>
      <c r="O23" s="81">
        <v>21.2</v>
      </c>
      <c r="P23" s="81"/>
      <c r="Q23" s="81"/>
    </row>
    <row r="24" spans="1:17" ht="25.5">
      <c r="A24" s="79"/>
      <c r="B24" s="80" t="s">
        <v>106</v>
      </c>
      <c r="C24" s="79" t="s">
        <v>0</v>
      </c>
      <c r="D24" s="79" t="s">
        <v>0</v>
      </c>
      <c r="E24" s="79" t="s">
        <v>0</v>
      </c>
      <c r="F24" s="79" t="s">
        <v>0</v>
      </c>
      <c r="G24" s="79" t="s">
        <v>0</v>
      </c>
      <c r="H24" s="81">
        <f t="shared" si="1"/>
        <v>21.2</v>
      </c>
      <c r="I24" s="81">
        <v>0</v>
      </c>
      <c r="J24" s="109">
        <v>21.2</v>
      </c>
      <c r="K24" s="81"/>
      <c r="L24" s="81"/>
      <c r="M24" s="81">
        <f t="shared" si="0"/>
        <v>21.2</v>
      </c>
      <c r="N24" s="81"/>
      <c r="O24" s="81">
        <v>21.2</v>
      </c>
      <c r="P24" s="81"/>
      <c r="Q24" s="81"/>
    </row>
    <row r="25" spans="1:17" s="59" customFormat="1" ht="126">
      <c r="A25" s="89"/>
      <c r="B25" s="62" t="s">
        <v>69</v>
      </c>
      <c r="C25" s="89" t="s">
        <v>0</v>
      </c>
      <c r="D25" s="89" t="s">
        <v>0</v>
      </c>
      <c r="E25" s="89" t="s">
        <v>0</v>
      </c>
      <c r="F25" s="89" t="s">
        <v>0</v>
      </c>
      <c r="G25" s="89" t="s">
        <v>0</v>
      </c>
      <c r="H25" s="78">
        <f t="shared" si="1"/>
        <v>7939.1</v>
      </c>
      <c r="I25" s="78">
        <f>SUM(I26:I30)</f>
        <v>0</v>
      </c>
      <c r="J25" s="78">
        <f>SUM(J26:J30)</f>
        <v>7939.1</v>
      </c>
      <c r="K25" s="78">
        <f>SUM(K26:K30)</f>
        <v>0</v>
      </c>
      <c r="L25" s="78">
        <f>SUM(L26:L30)</f>
        <v>0</v>
      </c>
      <c r="M25" s="78">
        <f t="shared" si="0"/>
        <v>7939.1</v>
      </c>
      <c r="N25" s="78">
        <f>SUM(N26:N30)</f>
        <v>0</v>
      </c>
      <c r="O25" s="78">
        <f>SUM(O26:O30)</f>
        <v>7939.1</v>
      </c>
      <c r="P25" s="78">
        <f>SUM(P26:P30)</f>
        <v>0</v>
      </c>
      <c r="Q25" s="78">
        <f>SUM(Q26:Q30)</f>
        <v>0</v>
      </c>
    </row>
    <row r="26" spans="1:17" ht="76.5">
      <c r="A26" s="79"/>
      <c r="B26" s="80" t="s">
        <v>107</v>
      </c>
      <c r="C26" s="79" t="s">
        <v>0</v>
      </c>
      <c r="D26" s="79" t="s">
        <v>0</v>
      </c>
      <c r="E26" s="79" t="s">
        <v>0</v>
      </c>
      <c r="F26" s="79" t="s">
        <v>0</v>
      </c>
      <c r="G26" s="79" t="s">
        <v>0</v>
      </c>
      <c r="H26" s="81">
        <f t="shared" si="1"/>
        <v>0</v>
      </c>
      <c r="I26" s="81">
        <v>0</v>
      </c>
      <c r="J26" s="81"/>
      <c r="K26" s="81"/>
      <c r="L26" s="81"/>
      <c r="M26" s="81">
        <f t="shared" si="0"/>
        <v>0</v>
      </c>
      <c r="N26" s="81">
        <v>0</v>
      </c>
      <c r="O26" s="81"/>
      <c r="P26" s="81"/>
      <c r="Q26" s="81"/>
    </row>
    <row r="27" spans="1:17" ht="76.5">
      <c r="A27" s="79"/>
      <c r="B27" s="80" t="s">
        <v>108</v>
      </c>
      <c r="C27" s="79" t="s">
        <v>0</v>
      </c>
      <c r="D27" s="79" t="s">
        <v>0</v>
      </c>
      <c r="E27" s="79" t="s">
        <v>0</v>
      </c>
      <c r="F27" s="79" t="s">
        <v>0</v>
      </c>
      <c r="G27" s="79" t="s">
        <v>0</v>
      </c>
      <c r="H27" s="81">
        <f t="shared" si="1"/>
        <v>0</v>
      </c>
      <c r="I27" s="81">
        <v>0</v>
      </c>
      <c r="J27" s="81"/>
      <c r="K27" s="81"/>
      <c r="L27" s="81"/>
      <c r="M27" s="81">
        <f t="shared" si="0"/>
        <v>0</v>
      </c>
      <c r="N27" s="81">
        <v>0</v>
      </c>
      <c r="O27" s="81"/>
      <c r="P27" s="81"/>
      <c r="Q27" s="81"/>
    </row>
    <row r="28" spans="1:17" ht="114.75">
      <c r="A28" s="79"/>
      <c r="B28" s="80" t="s">
        <v>109</v>
      </c>
      <c r="C28" s="79" t="s">
        <v>0</v>
      </c>
      <c r="D28" s="79" t="s">
        <v>0</v>
      </c>
      <c r="E28" s="79" t="s">
        <v>0</v>
      </c>
      <c r="F28" s="79" t="s">
        <v>0</v>
      </c>
      <c r="G28" s="79" t="s">
        <v>0</v>
      </c>
      <c r="H28" s="81">
        <f t="shared" si="1"/>
        <v>0</v>
      </c>
      <c r="I28" s="81">
        <v>0</v>
      </c>
      <c r="J28" s="81"/>
      <c r="K28" s="81"/>
      <c r="L28" s="81"/>
      <c r="M28" s="81">
        <f t="shared" si="0"/>
        <v>0</v>
      </c>
      <c r="N28" s="81">
        <v>0</v>
      </c>
      <c r="O28" s="81"/>
      <c r="P28" s="81"/>
      <c r="Q28" s="81"/>
    </row>
    <row r="29" spans="1:17" ht="63.75">
      <c r="A29" s="79"/>
      <c r="B29" s="80" t="s">
        <v>110</v>
      </c>
      <c r="C29" s="79" t="s">
        <v>0</v>
      </c>
      <c r="D29" s="79" t="s">
        <v>0</v>
      </c>
      <c r="E29" s="79" t="s">
        <v>0</v>
      </c>
      <c r="F29" s="79" t="s">
        <v>0</v>
      </c>
      <c r="G29" s="79" t="s">
        <v>0</v>
      </c>
      <c r="H29" s="81">
        <f t="shared" si="1"/>
        <v>7939.1</v>
      </c>
      <c r="I29" s="81">
        <v>0</v>
      </c>
      <c r="J29" s="81">
        <v>7939.1</v>
      </c>
      <c r="K29" s="81"/>
      <c r="L29" s="81"/>
      <c r="M29" s="81">
        <f t="shared" si="0"/>
        <v>7939.1</v>
      </c>
      <c r="N29" s="81">
        <v>0</v>
      </c>
      <c r="O29" s="81">
        <v>7939.1</v>
      </c>
      <c r="P29" s="81"/>
      <c r="Q29" s="81"/>
    </row>
    <row r="30" spans="1:17" ht="63.75">
      <c r="A30" s="79"/>
      <c r="B30" s="80" t="s">
        <v>84</v>
      </c>
      <c r="C30" s="79" t="s">
        <v>0</v>
      </c>
      <c r="D30" s="79" t="s">
        <v>0</v>
      </c>
      <c r="E30" s="79" t="s">
        <v>0</v>
      </c>
      <c r="F30" s="79" t="s">
        <v>0</v>
      </c>
      <c r="G30" s="79" t="s">
        <v>0</v>
      </c>
      <c r="H30" s="81">
        <f t="shared" si="1"/>
        <v>0</v>
      </c>
      <c r="I30" s="81">
        <v>0</v>
      </c>
      <c r="J30" s="81"/>
      <c r="K30" s="81"/>
      <c r="L30" s="81"/>
      <c r="M30" s="81">
        <f t="shared" si="0"/>
        <v>0</v>
      </c>
      <c r="N30" s="81">
        <v>0</v>
      </c>
      <c r="O30" s="81"/>
      <c r="P30" s="81"/>
      <c r="Q30" s="81"/>
    </row>
    <row r="32" spans="1:17" s="82" customFormat="1" ht="11.25">
      <c r="A32" s="82" t="s">
        <v>111</v>
      </c>
      <c r="B32" s="82" t="s">
        <v>112</v>
      </c>
      <c r="J32" s="83"/>
      <c r="K32" s="83"/>
    </row>
    <row r="33" spans="1:11" s="82" customFormat="1" ht="11.25">
      <c r="A33" s="82" t="s">
        <v>113</v>
      </c>
      <c r="B33" s="82" t="s">
        <v>114</v>
      </c>
      <c r="J33" s="83"/>
      <c r="K33" s="83"/>
    </row>
    <row r="35" spans="1:11" s="84" customFormat="1" ht="18.75">
      <c r="B35" s="86" t="s">
        <v>115</v>
      </c>
      <c r="C35" s="86"/>
      <c r="D35" s="86"/>
      <c r="E35" s="87"/>
      <c r="F35" s="87"/>
      <c r="G35" s="86" t="s">
        <v>116</v>
      </c>
      <c r="H35" s="86"/>
      <c r="J35" s="85"/>
      <c r="K35" s="85"/>
    </row>
    <row r="36" spans="1:11" s="84" customFormat="1" ht="18.75">
      <c r="B36" s="86"/>
      <c r="C36" s="86"/>
      <c r="D36" s="86"/>
      <c r="E36" s="86"/>
      <c r="F36" s="86"/>
      <c r="G36" s="86"/>
      <c r="H36" s="86"/>
      <c r="J36" s="85"/>
      <c r="K36" s="85"/>
    </row>
    <row r="37" spans="1:11" s="84" customFormat="1" ht="18.75">
      <c r="B37" s="86" t="s">
        <v>3</v>
      </c>
      <c r="C37" s="86"/>
      <c r="D37" s="86"/>
      <c r="E37" s="87"/>
      <c r="F37" s="87"/>
      <c r="G37" s="86" t="s">
        <v>4</v>
      </c>
      <c r="H37" s="86"/>
      <c r="J37" s="85"/>
      <c r="K37" s="85"/>
    </row>
    <row r="38" spans="1:11" s="84" customFormat="1" ht="18.75">
      <c r="B38" s="86"/>
      <c r="C38" s="86"/>
      <c r="D38" s="86"/>
      <c r="E38" s="86"/>
      <c r="F38" s="86"/>
      <c r="G38" s="86"/>
      <c r="H38" s="86"/>
      <c r="J38" s="85"/>
      <c r="K38" s="85"/>
    </row>
    <row r="39" spans="1:11" s="84" customFormat="1" ht="18.75">
      <c r="B39" s="86" t="s">
        <v>117</v>
      </c>
      <c r="C39" s="86"/>
      <c r="D39" s="86"/>
      <c r="E39" s="87"/>
      <c r="F39" s="87"/>
      <c r="G39" s="86" t="s">
        <v>118</v>
      </c>
      <c r="H39" s="86"/>
      <c r="J39" s="85"/>
      <c r="K39" s="85"/>
    </row>
    <row r="40" spans="1:11" ht="15">
      <c r="B40" s="88"/>
      <c r="C40" s="88"/>
      <c r="D40" s="88"/>
      <c r="E40" s="88"/>
      <c r="F40" s="88"/>
      <c r="G40" s="88"/>
      <c r="H40" s="88"/>
    </row>
    <row r="41" spans="1:11" ht="16.5">
      <c r="A41"/>
      <c r="B41" s="66" t="s">
        <v>94</v>
      </c>
      <c r="C41" s="66"/>
      <c r="D41" s="66"/>
      <c r="E41" s="66"/>
      <c r="F41" s="66"/>
      <c r="G41" s="66"/>
      <c r="H41"/>
      <c r="I41"/>
      <c r="J41"/>
    </row>
    <row r="42" spans="1:11">
      <c r="A42"/>
      <c r="B42"/>
      <c r="C42"/>
      <c r="D42"/>
      <c r="E42"/>
      <c r="F42"/>
      <c r="G42"/>
      <c r="H42"/>
      <c r="I42"/>
      <c r="J42"/>
    </row>
    <row r="43" spans="1:11" ht="16.5">
      <c r="A43"/>
      <c r="B43" s="66" t="s">
        <v>95</v>
      </c>
      <c r="C43" s="66"/>
      <c r="D43" s="66"/>
      <c r="E43" s="66"/>
      <c r="F43" s="66"/>
      <c r="G43" s="66"/>
      <c r="H43"/>
      <c r="I43"/>
      <c r="J43"/>
    </row>
    <row r="44" spans="1:11" ht="16.5">
      <c r="A44"/>
      <c r="B44" s="66" t="s">
        <v>119</v>
      </c>
      <c r="C44" s="66"/>
      <c r="D44" s="66"/>
      <c r="E44" s="14"/>
      <c r="F44" s="14"/>
      <c r="G44" s="66" t="s">
        <v>96</v>
      </c>
      <c r="H44" s="73"/>
      <c r="J44" s="72"/>
      <c r="K44" s="72"/>
    </row>
  </sheetData>
  <mergeCells count="17">
    <mergeCell ref="C9:C10"/>
    <mergeCell ref="A12:O12"/>
    <mergeCell ref="A3:P3"/>
    <mergeCell ref="A4:P4"/>
    <mergeCell ref="A5:P5"/>
    <mergeCell ref="A6:P6"/>
    <mergeCell ref="A8:A10"/>
    <mergeCell ref="B8:B10"/>
    <mergeCell ref="C8:G8"/>
    <mergeCell ref="H8:L8"/>
    <mergeCell ref="M8:Q8"/>
    <mergeCell ref="R8:R10"/>
    <mergeCell ref="D9:G9"/>
    <mergeCell ref="H9:H10"/>
    <mergeCell ref="I9:L9"/>
    <mergeCell ref="M9:M10"/>
    <mergeCell ref="N9:Q9"/>
  </mergeCells>
  <pageMargins left="0.27559055118110237" right="0.15748031496062992" top="0.31496062992125984" bottom="0.39370078740157483" header="0.31496062992125984" footer="0.39370078740157483"/>
  <pageSetup paperSize="9" scale="6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14</vt:i4>
      </vt:variant>
    </vt:vector>
  </HeadingPairs>
  <TitlesOfParts>
    <vt:vector size="26" baseType="lpstr">
      <vt:lpstr>Развит.здравоохранения</vt:lpstr>
      <vt:lpstr>Пож.без-ть</vt:lpstr>
      <vt:lpstr>Модерн-ция СВОД</vt:lpstr>
      <vt:lpstr>Модерн-ция 2011-2012</vt:lpstr>
      <vt:lpstr>ГБ 1</vt:lpstr>
      <vt:lpstr>БСМП</vt:lpstr>
      <vt:lpstr>ДГБ</vt:lpstr>
      <vt:lpstr>ГП 1</vt:lpstr>
      <vt:lpstr>ГП 3</vt:lpstr>
      <vt:lpstr>Стом</vt:lpstr>
      <vt:lpstr>Роддом</vt:lpstr>
      <vt:lpstr>Лист1</vt:lpstr>
      <vt:lpstr>БСМП!Заголовки_для_печати</vt:lpstr>
      <vt:lpstr>'ГБ 1'!Заголовки_для_печати</vt:lpstr>
      <vt:lpstr>'ГП 1'!Заголовки_для_печати</vt:lpstr>
      <vt:lpstr>'ГП 3'!Заголовки_для_печати</vt:lpstr>
      <vt:lpstr>ДГБ!Заголовки_для_печати</vt:lpstr>
      <vt:lpstr>'Модерн-ция 2011-2012'!Заголовки_для_печати</vt:lpstr>
      <vt:lpstr>'Модерн-ция СВОД'!Заголовки_для_печати</vt:lpstr>
      <vt:lpstr>'Пож.без-ть'!Заголовки_для_печати</vt:lpstr>
      <vt:lpstr>Развит.здравоохранения!Заголовки_для_печати</vt:lpstr>
      <vt:lpstr>Роддом!Заголовки_для_печати</vt:lpstr>
      <vt:lpstr>Стом!Заголовки_для_печати</vt:lpstr>
      <vt:lpstr>'Модерн-ция 2011-2012'!Область_печати</vt:lpstr>
      <vt:lpstr>'Модерн-ция СВОД'!Область_печати</vt:lpstr>
      <vt:lpstr>Развит.здравоохранения!Область_печати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2013-07-02T05:43:00Z</cp:lastPrinted>
  <dcterms:created xsi:type="dcterms:W3CDTF">1999-06-18T11:49:53Z</dcterms:created>
  <dcterms:modified xsi:type="dcterms:W3CDTF">2013-08-01T11:23:46Z</dcterms:modified>
</cp:coreProperties>
</file>