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20" yWindow="1125" windowWidth="15480" windowHeight="8955" firstSheet="5" activeTab="7"/>
  </bookViews>
  <sheets>
    <sheet name="01.04.2014" sheetId="13" r:id="rId1"/>
    <sheet name="на 01072014" sheetId="14" r:id="rId2"/>
    <sheet name="Лист1" sheetId="15" r:id="rId3"/>
    <sheet name="таб 14 БГ" sheetId="17" r:id="rId4"/>
    <sheet name="таб14 РО" sheetId="18" r:id="rId5"/>
    <sheet name="таб14 Транспорт" sheetId="20" r:id="rId6"/>
    <sheet name="таб 14 Об жильем" sheetId="19" r:id="rId7"/>
    <sheet name="табл 14 ОКжку" sheetId="16" r:id="rId8"/>
    <sheet name="от ДС иГХ" sheetId="21" r:id="rId9"/>
    <sheet name="исполнение на 01.07.2014" sheetId="22" r:id="rId10"/>
  </sheets>
  <externalReferences>
    <externalReference r:id="rId11"/>
  </externalReferences>
  <definedNames>
    <definedName name="_xlnm.Print_Titles" localSheetId="0">'01.04.2014'!$11:$14</definedName>
    <definedName name="_xlnm.Print_Titles" localSheetId="2">Лист1!$6:$9</definedName>
    <definedName name="_xlnm.Print_Titles" localSheetId="3">'таб 14 БГ'!$8:$9</definedName>
    <definedName name="_xlnm.Print_Titles" localSheetId="5">'таб14 Транспорт'!$8:$9</definedName>
    <definedName name="_xlnm.Print_Titles" localSheetId="7">'табл 14 ОКжку'!$8:$9</definedName>
    <definedName name="_xlnm.Print_Area" localSheetId="0">'01.04.2014'!$A$1:$N$38</definedName>
  </definedNames>
  <calcPr calcId="125725"/>
</workbook>
</file>

<file path=xl/calcChain.xml><?xml version="1.0" encoding="utf-8"?>
<calcChain xmlns="http://schemas.openxmlformats.org/spreadsheetml/2006/main">
  <c r="E14" i="16"/>
  <c r="L13" i="22"/>
  <c r="T54"/>
  <c r="S54"/>
  <c r="R54"/>
  <c r="I54"/>
  <c r="E54"/>
  <c r="Q54" s="1"/>
  <c r="T53"/>
  <c r="S53"/>
  <c r="R53"/>
  <c r="I53"/>
  <c r="E53"/>
  <c r="Q53" s="1"/>
  <c r="T52"/>
  <c r="S52"/>
  <c r="R52"/>
  <c r="I52"/>
  <c r="E52"/>
  <c r="Q52" s="1"/>
  <c r="T51"/>
  <c r="S51"/>
  <c r="R51"/>
  <c r="P51"/>
  <c r="E51"/>
  <c r="Q51" s="1"/>
  <c r="T50"/>
  <c r="S50"/>
  <c r="R50"/>
  <c r="P50"/>
  <c r="E50"/>
  <c r="Q50" s="1"/>
  <c r="T49"/>
  <c r="S49"/>
  <c r="R49"/>
  <c r="P49"/>
  <c r="I49"/>
  <c r="M49" s="1"/>
  <c r="E49"/>
  <c r="Q49" s="1"/>
  <c r="T48"/>
  <c r="S48"/>
  <c r="R48"/>
  <c r="P48"/>
  <c r="I48"/>
  <c r="M48" s="1"/>
  <c r="E48"/>
  <c r="Q48" s="1"/>
  <c r="T47"/>
  <c r="R47"/>
  <c r="P47"/>
  <c r="I47"/>
  <c r="M47" s="1"/>
  <c r="H47"/>
  <c r="G47"/>
  <c r="S47" s="1"/>
  <c r="F47"/>
  <c r="E47"/>
  <c r="Q47" s="1"/>
  <c r="T46"/>
  <c r="S46"/>
  <c r="R46"/>
  <c r="P46"/>
  <c r="I46"/>
  <c r="E46"/>
  <c r="Q46" s="1"/>
  <c r="T45"/>
  <c r="P45"/>
  <c r="I45"/>
  <c r="E45"/>
  <c r="Q45" s="1"/>
  <c r="T44"/>
  <c r="P44"/>
  <c r="I44"/>
  <c r="E44"/>
  <c r="Q44" s="1"/>
  <c r="T43"/>
  <c r="S43"/>
  <c r="R43"/>
  <c r="P43"/>
  <c r="I43"/>
  <c r="E43"/>
  <c r="Q43" s="1"/>
  <c r="T42"/>
  <c r="S42"/>
  <c r="R42"/>
  <c r="P42"/>
  <c r="I42"/>
  <c r="E42"/>
  <c r="Q42" s="1"/>
  <c r="T41"/>
  <c r="S41"/>
  <c r="R41"/>
  <c r="P41"/>
  <c r="I41"/>
  <c r="E41"/>
  <c r="Q41" s="1"/>
  <c r="T40"/>
  <c r="S40"/>
  <c r="R40"/>
  <c r="P40"/>
  <c r="I40"/>
  <c r="E40"/>
  <c r="Q40" s="1"/>
  <c r="T39"/>
  <c r="S39"/>
  <c r="R39"/>
  <c r="P39"/>
  <c r="I39"/>
  <c r="E39"/>
  <c r="Q39" s="1"/>
  <c r="X38"/>
  <c r="T38"/>
  <c r="S38"/>
  <c r="R38"/>
  <c r="P38"/>
  <c r="I38"/>
  <c r="M38" s="1"/>
  <c r="E38"/>
  <c r="Q38" s="1"/>
  <c r="T37"/>
  <c r="S37"/>
  <c r="R37"/>
  <c r="P37"/>
  <c r="I37"/>
  <c r="M37" s="1"/>
  <c r="E37"/>
  <c r="Q37" s="1"/>
  <c r="S36"/>
  <c r="R36"/>
  <c r="L36"/>
  <c r="I36" s="1"/>
  <c r="E36"/>
  <c r="T35"/>
  <c r="S35"/>
  <c r="R35"/>
  <c r="Q35"/>
  <c r="P35"/>
  <c r="M35"/>
  <c r="E35"/>
  <c r="T34"/>
  <c r="S34"/>
  <c r="R34"/>
  <c r="P34"/>
  <c r="E34"/>
  <c r="Q34" s="1"/>
  <c r="T33"/>
  <c r="S33"/>
  <c r="R33"/>
  <c r="Q33"/>
  <c r="P33"/>
  <c r="M33"/>
  <c r="E33"/>
  <c r="T32"/>
  <c r="S32"/>
  <c r="R32"/>
  <c r="P32"/>
  <c r="E32"/>
  <c r="Q32" s="1"/>
  <c r="T31"/>
  <c r="S31"/>
  <c r="R31"/>
  <c r="P31"/>
  <c r="I31"/>
  <c r="E31"/>
  <c r="Q31" s="1"/>
  <c r="T30"/>
  <c r="S30"/>
  <c r="R30"/>
  <c r="Q30"/>
  <c r="P30"/>
  <c r="M30"/>
  <c r="E30"/>
  <c r="T29"/>
  <c r="S29"/>
  <c r="R29"/>
  <c r="P29"/>
  <c r="E29"/>
  <c r="Q29" s="1"/>
  <c r="T28"/>
  <c r="S28"/>
  <c r="R28"/>
  <c r="P28"/>
  <c r="I28"/>
  <c r="E28"/>
  <c r="Q28" s="1"/>
  <c r="T27"/>
  <c r="S27"/>
  <c r="R27"/>
  <c r="Q27"/>
  <c r="P27"/>
  <c r="M27"/>
  <c r="E27"/>
  <c r="T26"/>
  <c r="S26"/>
  <c r="R26"/>
  <c r="P26"/>
  <c r="E26"/>
  <c r="Q26" s="1"/>
  <c r="T25"/>
  <c r="S25"/>
  <c r="R25"/>
  <c r="Q25"/>
  <c r="P25"/>
  <c r="M25"/>
  <c r="E25"/>
  <c r="T24"/>
  <c r="S24"/>
  <c r="R24"/>
  <c r="P24"/>
  <c r="I24"/>
  <c r="M24" s="1"/>
  <c r="E24"/>
  <c r="Q24" s="1"/>
  <c r="T23"/>
  <c r="S23"/>
  <c r="R23"/>
  <c r="P23"/>
  <c r="I23"/>
  <c r="M23" s="1"/>
  <c r="E23"/>
  <c r="Q23" s="1"/>
  <c r="T22"/>
  <c r="S22"/>
  <c r="R22"/>
  <c r="P22"/>
  <c r="I22"/>
  <c r="M22" s="1"/>
  <c r="E22"/>
  <c r="Q22" s="1"/>
  <c r="T21"/>
  <c r="S21"/>
  <c r="R21"/>
  <c r="P21"/>
  <c r="I21"/>
  <c r="M21" s="1"/>
  <c r="E21"/>
  <c r="Q21" s="1"/>
  <c r="T20"/>
  <c r="S20"/>
  <c r="R20"/>
  <c r="I20"/>
  <c r="Q20" s="1"/>
  <c r="T19"/>
  <c r="S19"/>
  <c r="R19"/>
  <c r="P19"/>
  <c r="I19"/>
  <c r="E19"/>
  <c r="Q19" s="1"/>
  <c r="T18"/>
  <c r="S18"/>
  <c r="R18"/>
  <c r="P18"/>
  <c r="I18"/>
  <c r="E18"/>
  <c r="Q18" s="1"/>
  <c r="T17"/>
  <c r="S17"/>
  <c r="R17"/>
  <c r="P17"/>
  <c r="I17"/>
  <c r="E17"/>
  <c r="Q17" s="1"/>
  <c r="T16"/>
  <c r="S16"/>
  <c r="R16"/>
  <c r="P16"/>
  <c r="I16"/>
  <c r="E16"/>
  <c r="Q16" s="1"/>
  <c r="T15"/>
  <c r="S15"/>
  <c r="R15"/>
  <c r="P15"/>
  <c r="I15"/>
  <c r="E15"/>
  <c r="Q15" s="1"/>
  <c r="T14"/>
  <c r="S14"/>
  <c r="R14"/>
  <c r="P14"/>
  <c r="I14"/>
  <c r="E14"/>
  <c r="Q14" s="1"/>
  <c r="P13"/>
  <c r="K13"/>
  <c r="J13"/>
  <c r="I13"/>
  <c r="H13"/>
  <c r="T13" s="1"/>
  <c r="G13"/>
  <c r="S13" s="1"/>
  <c r="F13"/>
  <c r="R13" s="1"/>
  <c r="T12"/>
  <c r="S12"/>
  <c r="R12"/>
  <c r="P12"/>
  <c r="I12"/>
  <c r="M12" s="1"/>
  <c r="M7" s="1"/>
  <c r="E12"/>
  <c r="Q12" s="1"/>
  <c r="T11"/>
  <c r="S11"/>
  <c r="R11"/>
  <c r="I11"/>
  <c r="E11"/>
  <c r="Q11" s="1"/>
  <c r="T10"/>
  <c r="S10"/>
  <c r="R10"/>
  <c r="I10"/>
  <c r="E10"/>
  <c r="Q10" s="1"/>
  <c r="T9"/>
  <c r="S9"/>
  <c r="R9"/>
  <c r="I9"/>
  <c r="E9"/>
  <c r="Q9" s="1"/>
  <c r="T8"/>
  <c r="S8"/>
  <c r="R8"/>
  <c r="I8"/>
  <c r="E8"/>
  <c r="Q8" s="1"/>
  <c r="T7"/>
  <c r="S7"/>
  <c r="R7"/>
  <c r="P7"/>
  <c r="O7"/>
  <c r="N7"/>
  <c r="L7"/>
  <c r="K7"/>
  <c r="J7"/>
  <c r="I7"/>
  <c r="H7"/>
  <c r="G7"/>
  <c r="F7"/>
  <c r="E7"/>
  <c r="L5"/>
  <c r="P5" s="1"/>
  <c r="K5"/>
  <c r="J5"/>
  <c r="H5"/>
  <c r="T5" s="1"/>
  <c r="G5"/>
  <c r="S5" s="1"/>
  <c r="F5"/>
  <c r="R5" s="1"/>
  <c r="E16" i="16"/>
  <c r="E12"/>
  <c r="E15"/>
  <c r="E13"/>
  <c r="D12"/>
  <c r="D11" s="1"/>
  <c r="D13"/>
  <c r="D14"/>
  <c r="D15"/>
  <c r="D76"/>
  <c r="E61"/>
  <c r="E56"/>
  <c r="D10" i="21"/>
  <c r="D9" s="1"/>
  <c r="E21" i="16"/>
  <c r="E24"/>
  <c r="E66"/>
  <c r="D56" i="21"/>
  <c r="E86" i="16"/>
  <c r="D21"/>
  <c r="D27"/>
  <c r="D26" s="1"/>
  <c r="D19"/>
  <c r="E71"/>
  <c r="D71"/>
  <c r="E46"/>
  <c r="E51"/>
  <c r="E41"/>
  <c r="E36"/>
  <c r="E26"/>
  <c r="E31"/>
  <c r="D31"/>
  <c r="D36"/>
  <c r="E66" i="21"/>
  <c r="D66"/>
  <c r="E61"/>
  <c r="D61"/>
  <c r="D58"/>
  <c r="E56"/>
  <c r="E50"/>
  <c r="D50"/>
  <c r="E45"/>
  <c r="D45"/>
  <c r="E40"/>
  <c r="D40"/>
  <c r="E35"/>
  <c r="D35"/>
  <c r="E33"/>
  <c r="D33"/>
  <c r="E31"/>
  <c r="D31"/>
  <c r="E30"/>
  <c r="D30"/>
  <c r="E25"/>
  <c r="D25"/>
  <c r="E19"/>
  <c r="D19"/>
  <c r="E16"/>
  <c r="D16"/>
  <c r="E14"/>
  <c r="D14"/>
  <c r="E13"/>
  <c r="D13"/>
  <c r="E12"/>
  <c r="D12"/>
  <c r="E10"/>
  <c r="E9"/>
  <c r="D11" i="20"/>
  <c r="E11"/>
  <c r="F11"/>
  <c r="G11"/>
  <c r="H11"/>
  <c r="I11"/>
  <c r="D12"/>
  <c r="E12"/>
  <c r="F12"/>
  <c r="G12"/>
  <c r="H12"/>
  <c r="I12"/>
  <c r="D13"/>
  <c r="E13"/>
  <c r="F13"/>
  <c r="G13"/>
  <c r="H13"/>
  <c r="I13"/>
  <c r="D14"/>
  <c r="E14"/>
  <c r="F14"/>
  <c r="G14"/>
  <c r="H14"/>
  <c r="I14"/>
  <c r="I35"/>
  <c r="H35"/>
  <c r="G35"/>
  <c r="F35"/>
  <c r="E35"/>
  <c r="D35"/>
  <c r="I30"/>
  <c r="H30"/>
  <c r="G30"/>
  <c r="F30"/>
  <c r="E30"/>
  <c r="D30"/>
  <c r="I25"/>
  <c r="H25"/>
  <c r="G25"/>
  <c r="F25"/>
  <c r="E25"/>
  <c r="D25"/>
  <c r="I20"/>
  <c r="H20"/>
  <c r="G20"/>
  <c r="F20"/>
  <c r="E20"/>
  <c r="D20"/>
  <c r="I15"/>
  <c r="I10" s="1"/>
  <c r="H15"/>
  <c r="H10" s="1"/>
  <c r="G15"/>
  <c r="G10" s="1"/>
  <c r="F15"/>
  <c r="F10" s="1"/>
  <c r="E15"/>
  <c r="E10" s="1"/>
  <c r="D15"/>
  <c r="D10" s="1"/>
  <c r="B10"/>
  <c r="D11" i="17"/>
  <c r="E41"/>
  <c r="F41"/>
  <c r="G41"/>
  <c r="H41"/>
  <c r="I41"/>
  <c r="E36"/>
  <c r="F36"/>
  <c r="G36"/>
  <c r="H36"/>
  <c r="I36"/>
  <c r="E26"/>
  <c r="F26"/>
  <c r="G26"/>
  <c r="H26"/>
  <c r="I26"/>
  <c r="E31"/>
  <c r="F31"/>
  <c r="G31"/>
  <c r="H31"/>
  <c r="I31"/>
  <c r="D12"/>
  <c r="E12"/>
  <c r="F12"/>
  <c r="G12"/>
  <c r="H12"/>
  <c r="I12"/>
  <c r="D13"/>
  <c r="E13"/>
  <c r="F13"/>
  <c r="G13"/>
  <c r="H13"/>
  <c r="I13"/>
  <c r="D14"/>
  <c r="E14"/>
  <c r="F14"/>
  <c r="G14"/>
  <c r="H14"/>
  <c r="I14"/>
  <c r="D15"/>
  <c r="E15"/>
  <c r="F15"/>
  <c r="G15"/>
  <c r="H15"/>
  <c r="I15"/>
  <c r="D12" i="19"/>
  <c r="E12"/>
  <c r="F12"/>
  <c r="G12"/>
  <c r="H12"/>
  <c r="I12"/>
  <c r="D13"/>
  <c r="E13"/>
  <c r="F13"/>
  <c r="G13"/>
  <c r="H13"/>
  <c r="I13"/>
  <c r="D14"/>
  <c r="E14"/>
  <c r="F14"/>
  <c r="G14"/>
  <c r="H14"/>
  <c r="I14"/>
  <c r="D15"/>
  <c r="E15"/>
  <c r="F15"/>
  <c r="G15"/>
  <c r="H15"/>
  <c r="I15"/>
  <c r="E11"/>
  <c r="F11"/>
  <c r="G11"/>
  <c r="H11"/>
  <c r="D11"/>
  <c r="D11" i="18"/>
  <c r="E11"/>
  <c r="F11"/>
  <c r="G11"/>
  <c r="H11"/>
  <c r="D12"/>
  <c r="E12"/>
  <c r="F12"/>
  <c r="G12"/>
  <c r="H12"/>
  <c r="I12"/>
  <c r="D13"/>
  <c r="E13"/>
  <c r="F13"/>
  <c r="G13"/>
  <c r="H13"/>
  <c r="I13"/>
  <c r="D14"/>
  <c r="E14"/>
  <c r="F14"/>
  <c r="G14"/>
  <c r="H14"/>
  <c r="I14"/>
  <c r="E15"/>
  <c r="F15"/>
  <c r="G15"/>
  <c r="H15"/>
  <c r="I15"/>
  <c r="D15"/>
  <c r="D22"/>
  <c r="D24"/>
  <c r="B11" i="17"/>
  <c r="B11" i="18"/>
  <c r="B11" i="19"/>
  <c r="I16"/>
  <c r="I11" s="1"/>
  <c r="H16"/>
  <c r="G16"/>
  <c r="F16"/>
  <c r="E16"/>
  <c r="D16"/>
  <c r="I21" i="18"/>
  <c r="I11" s="1"/>
  <c r="H21"/>
  <c r="G21"/>
  <c r="F21"/>
  <c r="E21"/>
  <c r="D21"/>
  <c r="I16"/>
  <c r="H16"/>
  <c r="G16"/>
  <c r="F16"/>
  <c r="E16"/>
  <c r="D16"/>
  <c r="D21" i="17"/>
  <c r="I21"/>
  <c r="H21"/>
  <c r="G21"/>
  <c r="F21"/>
  <c r="E21"/>
  <c r="D16"/>
  <c r="E16"/>
  <c r="E11" s="1"/>
  <c r="F16"/>
  <c r="F11" s="1"/>
  <c r="G16"/>
  <c r="G11" s="1"/>
  <c r="H16"/>
  <c r="H11" s="1"/>
  <c r="I16"/>
  <c r="I11" s="1"/>
  <c r="D41"/>
  <c r="D36"/>
  <c r="D31"/>
  <c r="D26"/>
  <c r="D56" i="16"/>
  <c r="D51"/>
  <c r="D16"/>
  <c r="D46"/>
  <c r="D86"/>
  <c r="D81"/>
  <c r="D66"/>
  <c r="D61"/>
  <c r="D41"/>
  <c r="H52" i="15"/>
  <c r="G52"/>
  <c r="F52"/>
  <c r="E52"/>
  <c r="D52"/>
  <c r="C52"/>
  <c r="C43"/>
  <c r="C47"/>
  <c r="H47"/>
  <c r="G47"/>
  <c r="F47"/>
  <c r="E47"/>
  <c r="D47"/>
  <c r="H43"/>
  <c r="G43"/>
  <c r="F43"/>
  <c r="E43"/>
  <c r="D43"/>
  <c r="H39"/>
  <c r="G39"/>
  <c r="F39"/>
  <c r="E39"/>
  <c r="D39"/>
  <c r="H35"/>
  <c r="G35"/>
  <c r="F35"/>
  <c r="E35"/>
  <c r="D35"/>
  <c r="C39"/>
  <c r="C35"/>
  <c r="D26"/>
  <c r="E26"/>
  <c r="F26"/>
  <c r="G26"/>
  <c r="H26"/>
  <c r="D22"/>
  <c r="E22"/>
  <c r="F22"/>
  <c r="G22"/>
  <c r="H22"/>
  <c r="C26"/>
  <c r="C22"/>
  <c r="H30"/>
  <c r="D30"/>
  <c r="C30"/>
  <c r="H20"/>
  <c r="H18"/>
  <c r="L16"/>
  <c r="K16"/>
  <c r="I16"/>
  <c r="F16"/>
  <c r="E16"/>
  <c r="D16"/>
  <c r="C16"/>
  <c r="L11"/>
  <c r="K11"/>
  <c r="I11"/>
  <c r="H11"/>
  <c r="F11"/>
  <c r="E11"/>
  <c r="D11"/>
  <c r="C11"/>
  <c r="I20" i="14"/>
  <c r="H20"/>
  <c r="E20"/>
  <c r="F20"/>
  <c r="L20"/>
  <c r="K20"/>
  <c r="D20"/>
  <c r="C20"/>
  <c r="L15"/>
  <c r="K15"/>
  <c r="I15"/>
  <c r="H15"/>
  <c r="F15"/>
  <c r="E15"/>
  <c r="D15"/>
  <c r="C15"/>
  <c r="C20" i="13"/>
  <c r="M36" i="22" l="1"/>
  <c r="I5"/>
  <c r="M13"/>
  <c r="Q7"/>
  <c r="Q36"/>
  <c r="E13"/>
  <c r="M14"/>
  <c r="M15"/>
  <c r="M16"/>
  <c r="M17"/>
  <c r="M18"/>
  <c r="M19"/>
  <c r="M28"/>
  <c r="M31"/>
  <c r="P36"/>
  <c r="T36"/>
  <c r="M39"/>
  <c r="M40"/>
  <c r="M41"/>
  <c r="M42"/>
  <c r="M43"/>
  <c r="M44"/>
  <c r="M45"/>
  <c r="M46"/>
  <c r="M26"/>
  <c r="M29"/>
  <c r="M32"/>
  <c r="M34"/>
  <c r="E11" i="16"/>
  <c r="H16" i="15"/>
  <c r="L20" i="13"/>
  <c r="K20"/>
  <c r="F20"/>
  <c r="D20"/>
  <c r="D29"/>
  <c r="E29" s="1"/>
  <c r="D28"/>
  <c r="E28" s="1"/>
  <c r="D27"/>
  <c r="E27" s="1"/>
  <c r="H29"/>
  <c r="I29" s="1"/>
  <c r="H28"/>
  <c r="I28" s="1"/>
  <c r="H27"/>
  <c r="I27" s="1"/>
  <c r="L15"/>
  <c r="K15"/>
  <c r="I15"/>
  <c r="F15"/>
  <c r="E15"/>
  <c r="D15"/>
  <c r="D26" s="1"/>
  <c r="E26" s="1"/>
  <c r="C15"/>
  <c r="H15"/>
  <c r="E20"/>
  <c r="H26"/>
  <c r="I26" s="1"/>
  <c r="Q13" i="22" l="1"/>
  <c r="E5"/>
  <c r="Q5" s="1"/>
  <c r="M5"/>
</calcChain>
</file>

<file path=xl/sharedStrings.xml><?xml version="1.0" encoding="utf-8"?>
<sst xmlns="http://schemas.openxmlformats.org/spreadsheetml/2006/main" count="916" uniqueCount="268">
  <si>
    <t xml:space="preserve">Приложение №  4                                                                                                                                                                                                                             </t>
  </si>
  <si>
    <t>Сроки предоставления</t>
  </si>
  <si>
    <t>ежемесячно до 5 числа месяца, следующего за отчетным</t>
  </si>
  <si>
    <t xml:space="preserve">Отчет 
об использовании средств Фонда софинансирования расходов </t>
  </si>
  <si>
    <t>(наименование муниципального образования)</t>
  </si>
  <si>
    <t>рублей</t>
  </si>
  <si>
    <t>№ п/п</t>
  </si>
  <si>
    <t>Наименование объекта, источник финансирования</t>
  </si>
  <si>
    <t>Лимит на текущий год*</t>
  </si>
  <si>
    <t>Объем выполненных работ с начала года (СМР, ПИР, прочие)</t>
  </si>
  <si>
    <t>Зачислено на счет бюджета муниципального образования</t>
  </si>
  <si>
    <t xml:space="preserve">Перечислено на счет подрядной организации </t>
  </si>
  <si>
    <t>Перечислено на счет организации, проводящей строительный контроль и другие работы</t>
  </si>
  <si>
    <t xml:space="preserve">Всего (с начала текущего года)   </t>
  </si>
  <si>
    <t>в том числе за отчетный период</t>
  </si>
  <si>
    <t>Сумма</t>
  </si>
  <si>
    <t>№    и дата  документа</t>
  </si>
  <si>
    <t>№    и дата платежного документа</t>
  </si>
  <si>
    <t>-</t>
  </si>
  <si>
    <t>в том числе:</t>
  </si>
  <si>
    <t>ФСР</t>
  </si>
  <si>
    <t>Федеральный бюджет</t>
  </si>
  <si>
    <t>Местный бюджет</t>
  </si>
  <si>
    <t>х</t>
  </si>
  <si>
    <t>Реконструкция. Повышение эксплуатационной надежности жилого дома № 42/8 по ул. Энтузиастов в г. Волгодонске Ростовской области (I этап) - 
всего</t>
  </si>
  <si>
    <t xml:space="preserve">*/В соответствии с Соглашением </t>
  </si>
  <si>
    <t xml:space="preserve">**/Отчеты  по  объектам  капитального строительства (проектирования) и капитального ремонта составляются отдельно </t>
  </si>
  <si>
    <t>Мэр города Волгодонска</t>
  </si>
  <si>
    <t>В.А. Фирсов</t>
  </si>
  <si>
    <t>М.П.</t>
  </si>
  <si>
    <t>М.Е. Кулягин</t>
  </si>
  <si>
    <t>к приказу от 28.01.2013 № 5</t>
  </si>
  <si>
    <t>муниципальное образование "Город Волгодонск"</t>
  </si>
  <si>
    <t>Протяженность построенных, реконструируемых или отремонтированных сетей под освоенные средства, в метрах***/</t>
  </si>
  <si>
    <t>***/При заполнении данных по приобретению резервных источников электроснабжения указывается наименование приобретенного оборудования и количество единиц (например, ЭД 100 - Т 400-1РП - 2 ед., ЭД 200- Т 400 ПСМ - 3 ед.)</t>
  </si>
  <si>
    <t>ВСЕГО</t>
  </si>
  <si>
    <t>Н.А. Плыгунов</t>
  </si>
  <si>
    <t>21 20 54</t>
  </si>
  <si>
    <t>Мероприятия по приведению объектов г. Волгодонска в состояние, обеспечивающее безопасное проживание его жителей. Повышение эксплуатационной надежности жилого дома № 7/22 по ул. Дружбы  в г. Волгодонске Ростовской области (I этап)</t>
  </si>
  <si>
    <r>
      <t xml:space="preserve">по состоянию </t>
    </r>
    <r>
      <rPr>
        <sz val="14"/>
        <rFont val="Times New Roman"/>
        <family val="1"/>
        <charset val="204"/>
      </rPr>
      <t>на 01.04.2014 г.</t>
    </r>
  </si>
  <si>
    <r>
      <t xml:space="preserve">по состоянию </t>
    </r>
    <r>
      <rPr>
        <sz val="14"/>
        <rFont val="Times New Roman"/>
        <family val="1"/>
        <charset val="204"/>
      </rPr>
      <t>на 01.07.2014 г.</t>
    </r>
  </si>
  <si>
    <t>Реконструкция. Повышение эксплуатационной надежности жилого дома № 42/8 по ул. Энтузиастов в г. Волгодонске Ростовской области (I этап) -  всего</t>
  </si>
  <si>
    <t>Разработка проектной документации на строительство подъездной дороги к дошкольной образовательной организации на 280 мест в мкр. В-17 в городе Волгодонске Ростовской области</t>
  </si>
  <si>
    <t>Разработка проектной документации на строительство подъездной дороги к дошкольной образовательной организации на 120 мест по переулку Некрасова, 1 в городе Волгодонске Ростовской области</t>
  </si>
  <si>
    <t>Разработка проектной документации на строительство мостового перехода через балку Сухо-Соленовская в створе пр. Лазоревый в городе Волгодонске Ростовской области</t>
  </si>
  <si>
    <t>Примечание</t>
  </si>
  <si>
    <t>Областной бюджет</t>
  </si>
  <si>
    <t>ПСД находится в госэкспертизе</t>
  </si>
  <si>
    <t xml:space="preserve">Профинансировано Всего (с начала текущего года)   </t>
  </si>
  <si>
    <t>тыс. руб.</t>
  </si>
  <si>
    <t>100%</t>
  </si>
  <si>
    <t>0%</t>
  </si>
  <si>
    <t>% выпол-нения</t>
  </si>
  <si>
    <t>Полученная документация формируется для размещения аукциона</t>
  </si>
  <si>
    <t>Строительство дошкольной образовательной организации на 280 мест в мкр.В-17</t>
  </si>
  <si>
    <t>Строительство дошкольной образовательной организации на 120 мест по пер. Некрасова д.1</t>
  </si>
  <si>
    <t>Аукционная документация в разработке</t>
  </si>
  <si>
    <t>Разработка ПСД  на строительство дошкольной образовательной организации на 120 мест по пер. Некрасова д.1</t>
  </si>
  <si>
    <t>Разработка ПСД на строительство дошкольной образовательной организации на 280 мест в мкр.В-17</t>
  </si>
  <si>
    <t>Объем выполнен-ных работ с начала года (СМР, ПИР, прочие)</t>
  </si>
  <si>
    <t xml:space="preserve">МИНИСТЕРСТВО ЖКХ РО - соглашение и допсоглашение подписаны  </t>
  </si>
  <si>
    <t xml:space="preserve">МИНИСТЕРСТВО транспорта РО - соглашение  подписано  </t>
  </si>
  <si>
    <r>
      <t xml:space="preserve">по состоянию </t>
    </r>
    <r>
      <rPr>
        <sz val="14"/>
        <rFont val="Times New Roman"/>
        <family val="1"/>
        <charset val="204"/>
      </rPr>
      <t>на 14.07.2014 г.</t>
    </r>
  </si>
  <si>
    <t xml:space="preserve">Разработка проектов планировки и межевания территории для приоритетного строительства  </t>
  </si>
  <si>
    <t xml:space="preserve">Директор  МКУ "ДС" </t>
  </si>
  <si>
    <t>И.А. Карпова</t>
  </si>
  <si>
    <t>29 15 49</t>
  </si>
  <si>
    <t xml:space="preserve">Отчет 
</t>
  </si>
  <si>
    <t xml:space="preserve">об использовании средств Фонда софинансирования расходов </t>
  </si>
  <si>
    <t xml:space="preserve">муниципального казенного учреждения "Департамент строительства" </t>
  </si>
  <si>
    <t>Лимит на текущий год</t>
  </si>
  <si>
    <t xml:space="preserve">проходит проверку достоверности цены, </t>
  </si>
  <si>
    <t xml:space="preserve">Полученная документация находится на проверке специалистами МКУ "ДС", подрядчику  выданы замечания, акт выполненных работ будет подписан после устранения замечаний </t>
  </si>
  <si>
    <r>
      <t xml:space="preserve"> 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ПСД находится на проверке достоверности сметной стоимости в ФАУ Главгос-экспертиза</t>
    </r>
  </si>
  <si>
    <t>Работы выполнены, профинанси-ровано 35,4% из местного бюджета, средства ОБ  27907,2 тыс.руб.в июле 2014г</t>
  </si>
  <si>
    <t>ПСД разработана находится на проверке  в ГАУ РО Госэкспертиза</t>
  </si>
  <si>
    <t>МИНИСТЕРСТВО СТРОИТЕЛЬСТВА , архитектуры и территор. раз. РО - соглашение на подписи  (до размещ. аукциона)</t>
  </si>
  <si>
    <t>Работы выполнены , акт выполненых работ в июле     на сумму  6687,0 тыс.руб.</t>
  </si>
  <si>
    <t>ПСД находится на проверке достоверности сметной стоимости в ФАУ Главгосэкспер-тиза</t>
  </si>
  <si>
    <t xml:space="preserve">М.Е. Кулягин </t>
  </si>
  <si>
    <t xml:space="preserve">Сведения </t>
  </si>
  <si>
    <t>Источники финансирования</t>
  </si>
  <si>
    <t>Статус</t>
  </si>
  <si>
    <t xml:space="preserve"> Муниципальная программа </t>
  </si>
  <si>
    <t>Основное мероприятие 1</t>
  </si>
  <si>
    <t>Объем расходов, предусмотрен-ных муниципальной программой (тыс.руб.)</t>
  </si>
  <si>
    <t>Всего</t>
  </si>
  <si>
    <t>Основное мероприятие 2</t>
  </si>
  <si>
    <t>Основное мероприятие 3</t>
  </si>
  <si>
    <t>Основное мероприятие 4</t>
  </si>
  <si>
    <t>Основное мероприятие 5</t>
  </si>
  <si>
    <t>Основное мероприятие 6</t>
  </si>
  <si>
    <t>Основное мероприятие 7</t>
  </si>
  <si>
    <t>Основное мероприятие 8</t>
  </si>
  <si>
    <t>Основное мероприятие 9</t>
  </si>
  <si>
    <t>Основное мероприятие 10</t>
  </si>
  <si>
    <t>Основное мероприятие 11</t>
  </si>
  <si>
    <t>Мероприятия по приведению объектов города Волгодонска в состояние, обеспечивающее безопасное проживание его жителей</t>
  </si>
  <si>
    <t>Обеспечение капитального ремонта многоквартирных домов</t>
  </si>
  <si>
    <t>Замена и модернизация лифтов</t>
  </si>
  <si>
    <t>Создание условий для управления многоквартирными домами</t>
  </si>
  <si>
    <t>Обеспечение первичных мер пожарной безопасности</t>
  </si>
  <si>
    <t>Обеспечение капитального ремонта лифтов, расположенных в многоквартирных домах, отработавших нормативный срок 25 и более лет и (или) требующих капитального ремонта</t>
  </si>
  <si>
    <t>Предоставление субсидий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кооперативам, муниципальным унитарным предприятиям</t>
  </si>
  <si>
    <t>Строительство объектов муниципальной собственности</t>
  </si>
  <si>
    <t>Предоставление субсидий предприятиям жилищно-коммунального хозяйства на возмещение части платы граждан за жилое помещение и коммунальные услуги</t>
  </si>
  <si>
    <t>Разработка схем теплоснабжения, водоснабжения и водоотведения</t>
  </si>
  <si>
    <t>Обеспечение реализации муниципальной программы</t>
  </si>
  <si>
    <t>Внебюджетные источники</t>
  </si>
  <si>
    <t>Фактические расходы (тыс.руб.)</t>
  </si>
  <si>
    <t xml:space="preserve">"Обеспечение качественными жилищно-коммунальными услугами населения </t>
  </si>
  <si>
    <t>города Волгодонска"  за 6 месяцев  2014 года</t>
  </si>
  <si>
    <t xml:space="preserve">об использовании областного бюджета, федерального, местного бюджета и внебюджетных </t>
  </si>
  <si>
    <t xml:space="preserve">источников на реализацию муниципальной программы </t>
  </si>
  <si>
    <t>"Благоустроенный город"</t>
  </si>
  <si>
    <t xml:space="preserve"> за 6 месяцев  2014 года</t>
  </si>
  <si>
    <t>"Развитие образования"</t>
  </si>
  <si>
    <t>«Дошкольное образование»</t>
  </si>
  <si>
    <t>Строительство дошкольных образователь-ных организаций в г.Волгодонске, в том числе разработка проектной документации</t>
  </si>
  <si>
    <t>Основное мероприятие 1.3</t>
  </si>
  <si>
    <t xml:space="preserve">Подпрограмма 1
</t>
  </si>
  <si>
    <t>Таблица 14</t>
  </si>
  <si>
    <t>«Обеспечение жильем отдельных категорий граждан в городе Волгодонске»</t>
  </si>
  <si>
    <t xml:space="preserve">Основное        
мероприятие 1.5
</t>
  </si>
  <si>
    <t>Формирование земельных участков, предоставляемых для жилищного строительства.</t>
  </si>
  <si>
    <t>Устройство проездов на кладбище №2</t>
  </si>
  <si>
    <t>Разработка проектной документации на строительство кладбища №3</t>
  </si>
  <si>
    <t>Разработка проектной и рабочей документации по строительству сетей наружного освещения</t>
  </si>
  <si>
    <t>Строительство объектов: «Сети наружного освещения в квартале ЮЗР-1 города Волгодонска Ростовской области», «Сети наружного освещения в квартале ЮЗР-1А города Волгодонска Ростовской области», «Сети наружного освещения в квартале ЮЗР-2 города Волгодонска Ростовской области», «Сети наружного освещения в квартале ЮЗР-3 города Волгодонска Ростовской области»</t>
  </si>
  <si>
    <t>Проектно-изыскательские работы для строительства объекта: «Полигон захоронения, утилизации и переработки твердых промышленных, нерадиоактивных и бытовых отходов»</t>
  </si>
  <si>
    <t>Строительство  объекта: «Полигон захоронения, утилизации и переработки твердых промышленных, нерадиоактивных и бытовых отходов»</t>
  </si>
  <si>
    <t>Объем расходов, предусмотрен-ных муници-пальной программой (тыс.руб.)</t>
  </si>
  <si>
    <t>"Развитие транспортной системы города Волгодонска"</t>
  </si>
  <si>
    <t>Строительство сетей наружного освещения на участке атодороги по ул. Дружбы (от автодороги по ул. М.Кошевого до автодороги по Жуковскому шоссе)</t>
  </si>
  <si>
    <t>Строительство сетей наружного освещения на участке атодороги по ул. К.Маркса (от автодороги по ул. Ленинградская до автодороги по ул. М.Кошевого)</t>
  </si>
  <si>
    <t xml:space="preserve">Отчет об исполнении плана реализации </t>
  </si>
  <si>
    <t>муниципальной программы города Волгодонска «Обеспечение качественными жилищно-коммунальными услугами населения города Волгодонска» по состоянию на 01.07. 2014 года.</t>
  </si>
  <si>
    <t>Наименование муниципальной программы,основного мероприятия</t>
  </si>
  <si>
    <t xml:space="preserve">Фактические расходы        (тыс. руб.) </t>
  </si>
  <si>
    <t>Муниципальная программа города Волгодонска «Обеспечение качественными жилищно-коммунальными услугами населения города Волгодонска»</t>
  </si>
  <si>
    <t>всего</t>
  </si>
  <si>
    <t>областной бюджет</t>
  </si>
  <si>
    <t>федеральный бюджет</t>
  </si>
  <si>
    <t>местный бюджет</t>
  </si>
  <si>
    <t>внебюджетные источники</t>
  </si>
  <si>
    <t>1.1.</t>
  </si>
  <si>
    <t xml:space="preserve">Обеспечение капитального ремонта многоквартирных домов             </t>
  </si>
  <si>
    <t>Кроме того, расходы на погашение кредиторской задолженности за 2013 год</t>
  </si>
  <si>
    <t>1.2.</t>
  </si>
  <si>
    <t>1.3.</t>
  </si>
  <si>
    <t>Создание условий для управления многоквартирными домами всего, в том числе:</t>
  </si>
  <si>
    <t>1.3.1.</t>
  </si>
  <si>
    <t>Разработка проектов, изготовление и размещение на городских телеканалах и СМИ репортажей, разработка макетов и тиражирование печатной продукции</t>
  </si>
  <si>
    <t>1.3.2.</t>
  </si>
  <si>
    <t>Организация и проведение смотров-конкурсов</t>
  </si>
  <si>
    <t>1.4.</t>
  </si>
  <si>
    <t>Капитальный ремонт лифтов</t>
  </si>
  <si>
    <t>1.5.</t>
  </si>
  <si>
    <t>1.6.</t>
  </si>
  <si>
    <t>Представление субсидии предприятиям  ЖКХ на возмещение части платы граждан за жилое помещение  и коммунальные услуги</t>
  </si>
  <si>
    <t>1.7.</t>
  </si>
  <si>
    <t>Обустройство микрорайонов города</t>
  </si>
  <si>
    <t xml:space="preserve">Директор МКУ "ДСиГХ"                                                           </t>
  </si>
  <si>
    <t>С.А. Вислоушкин</t>
  </si>
  <si>
    <t>Начальник отдела бухгалтерского учета МКУ"ДСиГХ"</t>
  </si>
  <si>
    <t>В.В. Орехова</t>
  </si>
  <si>
    <t xml:space="preserve">Исполнитель: И.В. Бондаренко                       </t>
  </si>
  <si>
    <t>тел.</t>
  </si>
  <si>
    <t>25 28 17</t>
  </si>
  <si>
    <t>СОГЛАСОВАНО</t>
  </si>
  <si>
    <t>Начальник Финансового управления</t>
  </si>
  <si>
    <t>города Волгодонска</t>
  </si>
  <si>
    <t>Н.В. Белякова</t>
  </si>
  <si>
    <t>Объем расходов, предусмотрен-ных муниципальной программой,          (тыс. руб.)</t>
  </si>
  <si>
    <t xml:space="preserve"> Муниципальная программа  "Обеспечение качественными жилищно-коммунальными услугами населения города Волгодонска"</t>
  </si>
  <si>
    <t>Разработка проектной документации по повышению эксплуатационной надежности жилых домов</t>
  </si>
  <si>
    <t>Основное мероприятие 12</t>
  </si>
  <si>
    <t>Устройство сети водоснабжения</t>
  </si>
  <si>
    <t>Основное мероприятие 13</t>
  </si>
  <si>
    <t xml:space="preserve">Информация об освоении средств  МКУ "ДС" по состоянию на 01.07.2014 года </t>
  </si>
  <si>
    <t xml:space="preserve">Наименование муниципальной программы, программных мероприятий, объектов строительства, реконструкции и капремонта, непрограмных мероприятий </t>
  </si>
  <si>
    <t>РЗ</t>
  </si>
  <si>
    <t>ПР</t>
  </si>
  <si>
    <t>Уточненный годовой план, тыс. руб.</t>
  </si>
  <si>
    <t>Исполнено , тыс. руб.</t>
  </si>
  <si>
    <t>% исполнения</t>
  </si>
  <si>
    <t>Отклонения, тыс. руб.</t>
  </si>
  <si>
    <t>ПОЯСНЕНИЕ: причины неисполнения бюджетных обязательств             (с указанием предполагаемой даты заключения соглашения  (договора) с министерствами РО, муниципального контракта на выполнение работ, услуг и т.д)</t>
  </si>
  <si>
    <t>Всего, в том числе</t>
  </si>
  <si>
    <t>за счет федеральных средств</t>
  </si>
  <si>
    <t>за счет областных средств</t>
  </si>
  <si>
    <t xml:space="preserve"> за счет собственных средств</t>
  </si>
  <si>
    <t>за счет собственных средств</t>
  </si>
  <si>
    <t>ВСЕГО РАСХОДОВ</t>
  </si>
  <si>
    <t>из них:</t>
  </si>
  <si>
    <t>1</t>
  </si>
  <si>
    <t>МП "Развитие транспортной системы города Волгодонска"</t>
  </si>
  <si>
    <t>04</t>
  </si>
  <si>
    <t>09</t>
  </si>
  <si>
    <t>Аукционная документация размещена на торговой площадке, идут процедуры</t>
  </si>
  <si>
    <t>Документ для финансирования из области подготовлены, ожидается финансирование</t>
  </si>
  <si>
    <t>2</t>
  </si>
  <si>
    <t>МП " Обеспечение качественными жилищно-коммунальными услугами населения города Волгодонска"</t>
  </si>
  <si>
    <t>Выполнение работ по разработке ПСД по объекту "Мероприятия по приведению объектов г.Волгодонска в состояние, обеспечивающее безопасное проживание жителей. Повышение эксплуатационной надежности ж/д № 1 по ул. 50лет СССР в г. Волгодонске Ростовской области" (1 этап)</t>
  </si>
  <si>
    <t>05</t>
  </si>
  <si>
    <t>01</t>
  </si>
  <si>
    <t>ПСД находится на проверки достоверности сметной стоимости в ФАУ Главгосэкспертиза</t>
  </si>
  <si>
    <t>Выполнение работ по разработке ПСД по объекту "Мероприятия по приведению объектов г.Волгодонска в состояние, обеспечивающее безопасное проживание жителей. Повышение эксплуатационной надежности ж/д № 7/22 по ул. Дружбы в г. Волгодонске Ростовской области" (1 этап)</t>
  </si>
  <si>
    <t>Работы оплачены за вычетом неустойки за срыв сроков выполнения работ по контракту</t>
  </si>
  <si>
    <t>Выполнение работ по разработке ПСД по объекту "Мероприятия по приведению объектов г.Волгодонска в состояние, обеспечивающее безопасное проживание жителей. Повышение эксплуатационной надежности ж/д № 163 по ул. Степной в г. Волгодонске Ростовской области" (1 этап)</t>
  </si>
  <si>
    <t>Инструментальное наблюдение за осадками и вертикальностью жилых многоквартирных домов</t>
  </si>
  <si>
    <t>Разработка ПСД на строительство сетей газоснабжения к ж/д № 33,35,37,39,41 по ул. Морской</t>
  </si>
  <si>
    <t>02</t>
  </si>
  <si>
    <t>Разработка ПСД на реконструкцию дюкеров</t>
  </si>
  <si>
    <t>Разработка ПСД по объекту "Строительство магистральных сетей водоснабжения и водоотведения на территории вдоль Ростовского шоссе г. Волгодонска Ростовской области"</t>
  </si>
  <si>
    <t>Мероприятия по приведению объектов г.Волгодонска в состояние, обеспечивающее безопасное проживание жителей. "Реконструкция. Повышение эксплуатационной надежности ж/д № 7/22 по ул. Дружбы в г. Волгодонске Ростовской области"</t>
  </si>
  <si>
    <t>Мероприятия по приведению объектов г.Волгодонска в состояние, обеспечивающее безопасное проживание жителей. "Реконструкция. Повышение эксплуатационной надежности ж/д № 42/8 по ул. Энтузиастов в г. Волгодонске Ростовской области"</t>
  </si>
  <si>
    <t>Капитальный ремонт участка тепловых сетей от УТ-112а до УТ-1</t>
  </si>
  <si>
    <t>3</t>
  </si>
  <si>
    <t>Заработная плата</t>
  </si>
  <si>
    <t>Оплата ежемесячно 10 и 25 числа месяца</t>
  </si>
  <si>
    <t>Начисления на заработную плату</t>
  </si>
  <si>
    <t>Оплата ежемесячно до 15 числа месяца</t>
  </si>
  <si>
    <t>Командировочные расходы (суточные)</t>
  </si>
  <si>
    <t>Оплата по мере необходимости</t>
  </si>
  <si>
    <t>Командировочные расходы (проезд)</t>
  </si>
  <si>
    <t>Командировочные расходы (проживание)</t>
  </si>
  <si>
    <t>Услуги связи</t>
  </si>
  <si>
    <t>Оплата ежемесячно до 20 числа месяца</t>
  </si>
  <si>
    <t>Коммунальные услуги</t>
  </si>
  <si>
    <t>Подготавливаются договора</t>
  </si>
  <si>
    <t>Работы и услуги по содержанию имущества</t>
  </si>
  <si>
    <t>Подготавливаются договора. Позаключенным - оплата по мере необходимости</t>
  </si>
  <si>
    <t>Прочие работы услуги</t>
  </si>
  <si>
    <t>Подготавливаются договора. По заключенным - ежемесячная оплата</t>
  </si>
  <si>
    <t>Прочие расходы (СРО)</t>
  </si>
  <si>
    <t>Оплата взносов ежемесячная</t>
  </si>
  <si>
    <t>Увеличение стоимости материальных запасов</t>
  </si>
  <si>
    <t>По заключенным договорам оплата по мере необходимости</t>
  </si>
  <si>
    <t>4</t>
  </si>
  <si>
    <t>МП "Благоустроенный город"</t>
  </si>
  <si>
    <t>Устройство проездов кладбища № 2</t>
  </si>
  <si>
    <t>03</t>
  </si>
  <si>
    <t>Выполнение работ по строительству сетей наружного освещения в кварталах ЮЗР-1, ЮЗР-1А, ЮЗР-2,ЮЗР-3</t>
  </si>
  <si>
    <t>Разработка ПСД на строительство кладбища № 3</t>
  </si>
  <si>
    <t>Разработка ПСД на строительство сетей внутриквартального освещения</t>
  </si>
  <si>
    <t>Разработка ПСД на строительство сетей наружного освещения на участке дороги по ул. Ленинградская (от автодороги по ул. к.Маркса до автодороги по пр.Мира)</t>
  </si>
  <si>
    <t>Разработка ПСД на строительство сетей наружного освещения на участке дороги по ул. К.Маркса (от автодороги по ул. Ленинградская до автодороги по ул.М.Кошевого)</t>
  </si>
  <si>
    <t>Работы выполнены. Документы переданы в бухгалтерию Администрации г. Волгодонска для проверки и оплаты</t>
  </si>
  <si>
    <t>Разработка ПСД на строительство сетей наружного освещения на участке дороги по ул. Дружбы (от автодороги по ул. М.Кошевого до автодороги по Жуковскому шоссе)</t>
  </si>
  <si>
    <t>ПИР для строительства объекта "Полигон захоронения, утилизации и переработки твердых промышленных, нерадиоактивных и бытовых отходов"</t>
  </si>
  <si>
    <t>Срыв сроков выполнения работ подрядчиком. Решается вопрос о выделении зем.участка под полигон</t>
  </si>
  <si>
    <t>Строительство объекта: "Полигон захоронения, утилизации и переработки твердых промышленных, нерадиоактивных и бытовых отходов"</t>
  </si>
  <si>
    <t>Проектная документация не разработана</t>
  </si>
  <si>
    <t>Расходы на обеспечение первичных мер пожарной безопасности</t>
  </si>
  <si>
    <t>5</t>
  </si>
  <si>
    <t>МП "Развитие образования в городе Волгодонске"</t>
  </si>
  <si>
    <t>07</t>
  </si>
  <si>
    <t>Разработка ПСД на строительство дошкольной образовательной организации на 120 мест по пер. Некрасова д.1</t>
  </si>
  <si>
    <t>Полученная документация находится на проверке специалистами МКУ "ДС"</t>
  </si>
  <si>
    <t>Непрограмные мероприятия:</t>
  </si>
  <si>
    <t>объекты строительства, реконтструкции, капремонта и т.д</t>
  </si>
  <si>
    <t>Директор МКУ "ДС"</t>
  </si>
  <si>
    <t>Начальник отдела бухгалтерского учета Светлана Александровна Колесникова 21-24-70</t>
  </si>
  <si>
    <t>С.А. Колесникова</t>
  </si>
  <si>
    <t>Объем расходов, предусмотренных муниципальной программой (тыс.руб.)</t>
  </si>
  <si>
    <t xml:space="preserve">об использовании областного, федерального, местного бюджетов и </t>
  </si>
  <si>
    <t xml:space="preserve">внебюджетных источников  реализации муниципальной программы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</si>
</sst>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0.0"/>
  </numFmts>
  <fonts count="3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u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4" fillId="0" borderId="0"/>
    <xf numFmtId="43" fontId="14" fillId="0" borderId="0" applyFont="0" applyFill="0" applyBorder="0" applyAlignment="0" applyProtection="0"/>
  </cellStyleXfs>
  <cellXfs count="452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 wrapText="1"/>
    </xf>
    <xf numFmtId="0" fontId="0" fillId="0" borderId="0" xfId="0" applyBorder="1"/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Border="1" applyAlignment="1"/>
    <xf numFmtId="0" fontId="7" fillId="0" borderId="0" xfId="1" applyFont="1" applyBorder="1" applyAlignment="1">
      <alignment horizontal="center" vertical="top"/>
    </xf>
    <xf numFmtId="0" fontId="7" fillId="0" borderId="0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2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0" xfId="1" applyFont="1" applyAlignment="1">
      <alignment horizontal="center"/>
    </xf>
    <xf numFmtId="3" fontId="9" fillId="2" borderId="1" xfId="1" applyNumberFormat="1" applyFont="1" applyFill="1" applyBorder="1" applyAlignment="1">
      <alignment horizontal="center"/>
    </xf>
    <xf numFmtId="164" fontId="9" fillId="2" borderId="1" xfId="1" applyNumberFormat="1" applyFont="1" applyFill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left" vertical="center"/>
    </xf>
    <xf numFmtId="164" fontId="10" fillId="0" borderId="5" xfId="1" applyNumberFormat="1" applyFont="1" applyBorder="1" applyAlignment="1">
      <alignment horizontal="center" vertical="center"/>
    </xf>
    <xf numFmtId="164" fontId="10" fillId="0" borderId="6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center"/>
    </xf>
    <xf numFmtId="0" fontId="9" fillId="0" borderId="5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/>
    </xf>
    <xf numFmtId="0" fontId="7" fillId="2" borderId="8" xfId="1" applyFont="1" applyFill="1" applyBorder="1" applyAlignment="1">
      <alignment horizontal="center" vertical="center"/>
    </xf>
    <xf numFmtId="4" fontId="9" fillId="2" borderId="8" xfId="1" applyNumberFormat="1" applyFont="1" applyFill="1" applyBorder="1" applyAlignment="1">
      <alignment horizontal="center" vertical="center"/>
    </xf>
    <xf numFmtId="164" fontId="10" fillId="0" borderId="8" xfId="1" applyNumberFormat="1" applyFont="1" applyBorder="1" applyAlignment="1">
      <alignment horizontal="center" vertical="center"/>
    </xf>
    <xf numFmtId="0" fontId="8" fillId="0" borderId="9" xfId="1" applyFont="1" applyBorder="1" applyAlignment="1">
      <alignment horizontal="center"/>
    </xf>
    <xf numFmtId="0" fontId="9" fillId="0" borderId="10" xfId="1" applyFont="1" applyBorder="1" applyAlignment="1">
      <alignment horizontal="center" wrapText="1"/>
    </xf>
    <xf numFmtId="4" fontId="9" fillId="0" borderId="10" xfId="1" applyNumberFormat="1" applyFont="1" applyBorder="1" applyAlignment="1">
      <alignment horizontal="center"/>
    </xf>
    <xf numFmtId="4" fontId="9" fillId="2" borderId="10" xfId="1" applyNumberFormat="1" applyFont="1" applyFill="1" applyBorder="1" applyAlignment="1">
      <alignment horizontal="center"/>
    </xf>
    <xf numFmtId="164" fontId="9" fillId="2" borderId="10" xfId="1" applyNumberFormat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164" fontId="10" fillId="0" borderId="10" xfId="1" applyNumberFormat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164" fontId="9" fillId="2" borderId="1" xfId="1" applyNumberFormat="1" applyFont="1" applyFill="1" applyBorder="1" applyAlignment="1">
      <alignment horizontal="center" vertical="center"/>
    </xf>
    <xf numFmtId="164" fontId="10" fillId="0" borderId="7" xfId="1" applyNumberFormat="1" applyFont="1" applyBorder="1" applyAlignment="1">
      <alignment horizontal="center" vertical="center"/>
    </xf>
    <xf numFmtId="164" fontId="10" fillId="0" borderId="12" xfId="1" applyNumberFormat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4" fontId="9" fillId="0" borderId="8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/>
    </xf>
    <xf numFmtId="4" fontId="9" fillId="2" borderId="1" xfId="1" applyNumberFormat="1" applyFont="1" applyFill="1" applyBorder="1" applyAlignment="1">
      <alignment horizontal="center" vertical="center"/>
    </xf>
    <xf numFmtId="0" fontId="2" fillId="2" borderId="8" xfId="1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4" fontId="9" fillId="0" borderId="0" xfId="1" applyNumberFormat="1" applyFont="1" applyFill="1" applyBorder="1" applyAlignment="1">
      <alignment horizontal="center" vertical="center"/>
    </xf>
    <xf numFmtId="4" fontId="9" fillId="2" borderId="0" xfId="1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center" wrapText="1"/>
    </xf>
    <xf numFmtId="165" fontId="10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7" fillId="0" borderId="0" xfId="1" applyFont="1"/>
    <xf numFmtId="0" fontId="2" fillId="0" borderId="0" xfId="1" applyFont="1" applyAlignment="1"/>
    <xf numFmtId="0" fontId="9" fillId="0" borderId="0" xfId="1" applyFont="1"/>
    <xf numFmtId="4" fontId="2" fillId="0" borderId="0" xfId="1" applyNumberFormat="1" applyFont="1"/>
    <xf numFmtId="4" fontId="11" fillId="0" borderId="0" xfId="1" applyNumberFormat="1" applyFont="1"/>
    <xf numFmtId="0" fontId="8" fillId="0" borderId="0" xfId="0" applyFont="1" applyAlignment="1">
      <alignment vertical="center" wrapText="1"/>
    </xf>
    <xf numFmtId="0" fontId="9" fillId="0" borderId="1" xfId="1" applyFont="1" applyBorder="1" applyAlignment="1">
      <alignment horizontal="left" vertical="center"/>
    </xf>
    <xf numFmtId="4" fontId="9" fillId="0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0" fontId="8" fillId="0" borderId="14" xfId="1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2" fillId="0" borderId="0" xfId="1" applyFont="1" applyAlignment="1">
      <alignment horizontal="right"/>
    </xf>
    <xf numFmtId="164" fontId="2" fillId="0" borderId="0" xfId="1" applyNumberFormat="1" applyFont="1"/>
    <xf numFmtId="0" fontId="2" fillId="0" borderId="0" xfId="1" applyFont="1" applyBorder="1" applyAlignment="1"/>
    <xf numFmtId="0" fontId="2" fillId="2" borderId="5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Alignment="1">
      <alignment vertical="top"/>
    </xf>
    <xf numFmtId="4" fontId="2" fillId="0" borderId="0" xfId="1" applyNumberFormat="1" applyFont="1" applyBorder="1" applyAlignment="1"/>
    <xf numFmtId="0" fontId="9" fillId="0" borderId="1" xfId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2" fillId="0" borderId="0" xfId="1" applyFont="1" applyAlignment="1">
      <alignment horizontal="right"/>
    </xf>
    <xf numFmtId="4" fontId="2" fillId="0" borderId="0" xfId="1" applyNumberFormat="1" applyFont="1" applyFill="1" applyBorder="1" applyAlignment="1">
      <alignment horizontal="center" vertical="center"/>
    </xf>
    <xf numFmtId="4" fontId="9" fillId="0" borderId="5" xfId="1" applyNumberFormat="1" applyFont="1" applyFill="1" applyBorder="1" applyAlignment="1">
      <alignment horizontal="center" vertical="center"/>
    </xf>
    <xf numFmtId="4" fontId="8" fillId="0" borderId="0" xfId="1" applyNumberFormat="1" applyFont="1" applyBorder="1" applyAlignment="1">
      <alignment horizontal="center"/>
    </xf>
    <xf numFmtId="164" fontId="9" fillId="2" borderId="1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wrapText="1"/>
    </xf>
    <xf numFmtId="164" fontId="9" fillId="2" borderId="5" xfId="1" applyNumberFormat="1" applyFont="1" applyFill="1" applyBorder="1" applyAlignment="1">
      <alignment horizontal="center" vertical="center"/>
    </xf>
    <xf numFmtId="4" fontId="9" fillId="2" borderId="5" xfId="1" applyNumberFormat="1" applyFont="1" applyFill="1" applyBorder="1" applyAlignment="1">
      <alignment horizontal="center" vertical="center"/>
    </xf>
    <xf numFmtId="164" fontId="10" fillId="0" borderId="18" xfId="1" applyNumberFormat="1" applyFont="1" applyBorder="1" applyAlignment="1">
      <alignment horizontal="center" vertical="center"/>
    </xf>
    <xf numFmtId="4" fontId="2" fillId="2" borderId="0" xfId="1" applyNumberFormat="1" applyFont="1" applyFill="1"/>
    <xf numFmtId="0" fontId="12" fillId="2" borderId="0" xfId="1" applyFont="1" applyFill="1" applyAlignment="1">
      <alignment vertical="top"/>
    </xf>
    <xf numFmtId="164" fontId="10" fillId="2" borderId="0" xfId="1" applyNumberFormat="1" applyFont="1" applyFill="1"/>
    <xf numFmtId="0" fontId="2" fillId="2" borderId="0" xfId="1" applyFont="1" applyFill="1"/>
    <xf numFmtId="0" fontId="2" fillId="0" borderId="0" xfId="1" applyFont="1" applyAlignment="1">
      <alignment horizontal="right" vertical="top"/>
    </xf>
    <xf numFmtId="164" fontId="2" fillId="0" borderId="0" xfId="1" applyNumberFormat="1" applyFont="1" applyAlignment="1">
      <alignment horizontal="right"/>
    </xf>
    <xf numFmtId="4" fontId="9" fillId="2" borderId="5" xfId="1" applyNumberFormat="1" applyFont="1" applyFill="1" applyBorder="1" applyAlignment="1">
      <alignment horizontal="center" vertical="center"/>
    </xf>
    <xf numFmtId="43" fontId="15" fillId="0" borderId="0" xfId="3" applyFont="1" applyAlignment="1">
      <alignment horizontal="center" wrapText="1"/>
    </xf>
    <xf numFmtId="0" fontId="2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14" fontId="2" fillId="2" borderId="5" xfId="1" applyNumberFormat="1" applyFont="1" applyFill="1" applyBorder="1" applyAlignment="1">
      <alignment horizontal="center" vertical="center" wrapText="1"/>
    </xf>
    <xf numFmtId="0" fontId="8" fillId="0" borderId="13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4" fontId="8" fillId="0" borderId="0" xfId="1" applyNumberFormat="1" applyFont="1" applyAlignment="1">
      <alignment horizontal="center"/>
    </xf>
    <xf numFmtId="0" fontId="20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164" fontId="20" fillId="0" borderId="22" xfId="1" applyNumberFormat="1" applyFont="1" applyBorder="1" applyAlignment="1">
      <alignment horizontal="center"/>
    </xf>
    <xf numFmtId="164" fontId="20" fillId="2" borderId="22" xfId="1" applyNumberFormat="1" applyFont="1" applyFill="1" applyBorder="1" applyAlignment="1">
      <alignment horizontal="center"/>
    </xf>
    <xf numFmtId="4" fontId="9" fillId="2" borderId="22" xfId="1" applyNumberFormat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164" fontId="9" fillId="0" borderId="22" xfId="1" applyNumberFormat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15" fillId="0" borderId="1" xfId="1" applyFont="1" applyBorder="1" applyAlignment="1">
      <alignment horizontal="left" vertical="center"/>
    </xf>
    <xf numFmtId="164" fontId="9" fillId="0" borderId="1" xfId="1" applyNumberFormat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/>
    </xf>
    <xf numFmtId="164" fontId="9" fillId="0" borderId="8" xfId="1" applyNumberFormat="1" applyFont="1" applyFill="1" applyBorder="1" applyAlignment="1">
      <alignment horizontal="center" vertical="center"/>
    </xf>
    <xf numFmtId="164" fontId="9" fillId="2" borderId="8" xfId="1" applyNumberFormat="1" applyFont="1" applyFill="1" applyBorder="1" applyAlignment="1">
      <alignment horizontal="center" vertical="center"/>
    </xf>
    <xf numFmtId="0" fontId="9" fillId="2" borderId="8" xfId="1" applyNumberFormat="1" applyFont="1" applyFill="1" applyBorder="1" applyAlignment="1">
      <alignment horizontal="center" vertical="center" wrapText="1"/>
    </xf>
    <xf numFmtId="164" fontId="9" fillId="0" borderId="8" xfId="1" applyNumberFormat="1" applyFont="1" applyBorder="1" applyAlignment="1">
      <alignment horizontal="center" vertical="center"/>
    </xf>
    <xf numFmtId="0" fontId="15" fillId="0" borderId="22" xfId="1" applyFont="1" applyBorder="1" applyAlignment="1">
      <alignment horizontal="left" vertical="top" wrapText="1"/>
    </xf>
    <xf numFmtId="14" fontId="9" fillId="2" borderId="1" xfId="1" applyNumberFormat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justify" vertical="top" wrapText="1"/>
    </xf>
    <xf numFmtId="4" fontId="20" fillId="0" borderId="22" xfId="1" applyNumberFormat="1" applyFont="1" applyFill="1" applyBorder="1" applyAlignment="1">
      <alignment horizontal="center"/>
    </xf>
    <xf numFmtId="4" fontId="9" fillId="2" borderId="22" xfId="1" applyNumberFormat="1" applyFont="1" applyFill="1" applyBorder="1" applyAlignment="1">
      <alignment horizontal="center" vertical="center"/>
    </xf>
    <xf numFmtId="0" fontId="9" fillId="2" borderId="22" xfId="1" applyNumberFormat="1" applyFont="1" applyFill="1" applyBorder="1" applyAlignment="1">
      <alignment horizontal="center" vertical="center" wrapText="1"/>
    </xf>
    <xf numFmtId="164" fontId="9" fillId="0" borderId="22" xfId="1" applyNumberFormat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164" fontId="20" fillId="0" borderId="22" xfId="1" applyNumberFormat="1" applyFont="1" applyFill="1" applyBorder="1" applyAlignment="1">
      <alignment horizontal="center"/>
    </xf>
    <xf numFmtId="164" fontId="9" fillId="2" borderId="22" xfId="1" applyNumberFormat="1" applyFont="1" applyFill="1" applyBorder="1" applyAlignment="1">
      <alignment horizontal="center"/>
    </xf>
    <xf numFmtId="0" fontId="21" fillId="0" borderId="22" xfId="0" applyFont="1" applyBorder="1" applyAlignment="1">
      <alignment vertical="top" wrapText="1"/>
    </xf>
    <xf numFmtId="4" fontId="20" fillId="0" borderId="22" xfId="1" applyNumberFormat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left" vertical="center"/>
    </xf>
    <xf numFmtId="0" fontId="9" fillId="2" borderId="5" xfId="1" applyNumberFormat="1" applyFont="1" applyFill="1" applyBorder="1" applyAlignment="1">
      <alignment horizontal="center" vertical="center" wrapText="1"/>
    </xf>
    <xf numFmtId="164" fontId="9" fillId="0" borderId="5" xfId="1" applyNumberFormat="1" applyFont="1" applyBorder="1" applyAlignment="1">
      <alignment horizontal="center" vertical="center"/>
    </xf>
    <xf numFmtId="0" fontId="18" fillId="0" borderId="22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4" fontId="20" fillId="0" borderId="10" xfId="1" applyNumberFormat="1" applyFont="1" applyFill="1" applyBorder="1" applyAlignment="1">
      <alignment horizontal="center" vertical="center"/>
    </xf>
    <xf numFmtId="4" fontId="9" fillId="2" borderId="10" xfId="1" applyNumberFormat="1" applyFont="1" applyFill="1" applyBorder="1" applyAlignment="1">
      <alignment horizontal="center" vertical="center"/>
    </xf>
    <xf numFmtId="0" fontId="9" fillId="2" borderId="10" xfId="1" applyNumberFormat="1" applyFont="1" applyFill="1" applyBorder="1" applyAlignment="1">
      <alignment horizontal="center" vertical="center" wrapText="1"/>
    </xf>
    <xf numFmtId="164" fontId="9" fillId="0" borderId="10" xfId="1" applyNumberFormat="1" applyFont="1" applyBorder="1" applyAlignment="1">
      <alignment horizontal="center" vertical="center"/>
    </xf>
    <xf numFmtId="0" fontId="9" fillId="2" borderId="8" xfId="1" applyNumberFormat="1" applyFont="1" applyFill="1" applyBorder="1" applyAlignment="1">
      <alignment horizontal="center" wrapText="1"/>
    </xf>
    <xf numFmtId="165" fontId="9" fillId="0" borderId="8" xfId="1" applyNumberFormat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4" fontId="20" fillId="0" borderId="10" xfId="1" applyNumberFormat="1" applyFont="1" applyFill="1" applyBorder="1" applyAlignment="1">
      <alignment horizontal="center"/>
    </xf>
    <xf numFmtId="43" fontId="15" fillId="0" borderId="22" xfId="3" applyFont="1" applyBorder="1" applyAlignment="1">
      <alignment horizontal="left" vertical="top" wrapText="1"/>
    </xf>
    <xf numFmtId="164" fontId="22" fillId="0" borderId="1" xfId="1" applyNumberFormat="1" applyFont="1" applyBorder="1" applyAlignment="1">
      <alignment horizontal="center"/>
    </xf>
    <xf numFmtId="164" fontId="22" fillId="0" borderId="1" xfId="1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4" fontId="22" fillId="0" borderId="1" xfId="1" applyNumberFormat="1" applyFont="1" applyFill="1" applyBorder="1" applyAlignment="1">
      <alignment horizontal="center" vertical="center"/>
    </xf>
    <xf numFmtId="164" fontId="22" fillId="0" borderId="1" xfId="1" applyNumberFormat="1" applyFont="1" applyFill="1" applyBorder="1" applyAlignment="1">
      <alignment horizontal="center"/>
    </xf>
    <xf numFmtId="0" fontId="22" fillId="0" borderId="0" xfId="1" applyFont="1"/>
    <xf numFmtId="0" fontId="22" fillId="0" borderId="0" xfId="1" applyFont="1" applyBorder="1" applyAlignment="1">
      <alignment horizontal="center" vertical="top"/>
    </xf>
    <xf numFmtId="0" fontId="22" fillId="0" borderId="0" xfId="1" applyFont="1" applyBorder="1" applyAlignment="1">
      <alignment horizontal="center" vertical="top" wrapText="1"/>
    </xf>
    <xf numFmtId="0" fontId="22" fillId="0" borderId="5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 wrapText="1"/>
    </xf>
    <xf numFmtId="0" fontId="22" fillId="0" borderId="42" xfId="1" applyFont="1" applyBorder="1" applyAlignment="1">
      <alignment horizontal="center" vertical="center" wrapText="1"/>
    </xf>
    <xf numFmtId="0" fontId="22" fillId="0" borderId="41" xfId="1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/>
    </xf>
    <xf numFmtId="0" fontId="22" fillId="0" borderId="1" xfId="1" applyFont="1" applyBorder="1" applyAlignment="1">
      <alignment horizontal="center"/>
    </xf>
    <xf numFmtId="0" fontId="22" fillId="0" borderId="0" xfId="1" applyFont="1" applyAlignment="1">
      <alignment horizontal="center"/>
    </xf>
    <xf numFmtId="43" fontId="22" fillId="0" borderId="1" xfId="3" applyFont="1" applyBorder="1" applyAlignment="1">
      <alignment horizontal="left" wrapText="1"/>
    </xf>
    <xf numFmtId="165" fontId="25" fillId="0" borderId="1" xfId="1" applyNumberFormat="1" applyFont="1" applyBorder="1" applyAlignment="1">
      <alignment horizontal="center"/>
    </xf>
    <xf numFmtId="0" fontId="22" fillId="0" borderId="1" xfId="1" applyFont="1" applyBorder="1" applyAlignment="1">
      <alignment horizontal="left" vertical="center"/>
    </xf>
    <xf numFmtId="165" fontId="22" fillId="0" borderId="0" xfId="1" applyNumberFormat="1" applyFont="1" applyAlignment="1">
      <alignment horizontal="center"/>
    </xf>
    <xf numFmtId="0" fontId="22" fillId="0" borderId="1" xfId="1" applyFont="1" applyBorder="1" applyAlignment="1">
      <alignment horizontal="left" vertical="center" wrapText="1"/>
    </xf>
    <xf numFmtId="165" fontId="23" fillId="0" borderId="1" xfId="0" applyNumberFormat="1" applyFont="1" applyBorder="1" applyAlignment="1">
      <alignment horizontal="center"/>
    </xf>
    <xf numFmtId="164" fontId="25" fillId="2" borderId="1" xfId="1" applyNumberFormat="1" applyFont="1" applyFill="1" applyBorder="1" applyAlignment="1">
      <alignment horizontal="center"/>
    </xf>
    <xf numFmtId="164" fontId="22" fillId="2" borderId="1" xfId="1" applyNumberFormat="1" applyFont="1" applyFill="1" applyBorder="1" applyAlignment="1">
      <alignment horizontal="center"/>
    </xf>
    <xf numFmtId="165" fontId="24" fillId="0" borderId="1" xfId="0" applyNumberFormat="1" applyFont="1" applyBorder="1" applyAlignment="1">
      <alignment horizontal="center"/>
    </xf>
    <xf numFmtId="164" fontId="22" fillId="2" borderId="1" xfId="1" applyNumberFormat="1" applyFont="1" applyFill="1" applyBorder="1" applyAlignment="1">
      <alignment horizontal="center" vertical="center"/>
    </xf>
    <xf numFmtId="164" fontId="22" fillId="2" borderId="1" xfId="1" applyNumberFormat="1" applyFont="1" applyFill="1" applyBorder="1" applyAlignment="1">
      <alignment horizontal="center" vertical="center" wrapText="1"/>
    </xf>
    <xf numFmtId="0" fontId="25" fillId="0" borderId="0" xfId="1" applyFont="1" applyAlignment="1">
      <alignment horizontal="center"/>
    </xf>
    <xf numFmtId="4" fontId="22" fillId="2" borderId="1" xfId="1" applyNumberFormat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vertical="center"/>
    </xf>
    <xf numFmtId="4" fontId="22" fillId="0" borderId="0" xfId="1" applyNumberFormat="1" applyFont="1" applyAlignment="1">
      <alignment horizontal="center"/>
    </xf>
    <xf numFmtId="0" fontId="22" fillId="2" borderId="0" xfId="1" applyFont="1" applyFill="1" applyAlignment="1">
      <alignment vertical="top"/>
    </xf>
    <xf numFmtId="164" fontId="22" fillId="2" borderId="0" xfId="1" applyNumberFormat="1" applyFont="1" applyFill="1"/>
    <xf numFmtId="0" fontId="22" fillId="2" borderId="0" xfId="1" applyFont="1" applyFill="1"/>
    <xf numFmtId="4" fontId="22" fillId="2" borderId="0" xfId="1" applyNumberFormat="1" applyFont="1" applyFill="1"/>
    <xf numFmtId="0" fontId="22" fillId="0" borderId="0" xfId="1" applyFont="1" applyAlignment="1"/>
    <xf numFmtId="0" fontId="22" fillId="0" borderId="0" xfId="1" applyFont="1" applyAlignment="1">
      <alignment horizontal="right" vertical="top"/>
    </xf>
    <xf numFmtId="0" fontId="22" fillId="0" borderId="0" xfId="1" applyFont="1" applyAlignment="1">
      <alignment horizontal="right"/>
    </xf>
    <xf numFmtId="164" fontId="22" fillId="0" borderId="0" xfId="1" applyNumberFormat="1" applyFont="1" applyAlignment="1">
      <alignment horizontal="right"/>
    </xf>
    <xf numFmtId="4" fontId="22" fillId="0" borderId="0" xfId="1" applyNumberFormat="1" applyFont="1"/>
    <xf numFmtId="4" fontId="22" fillId="0" borderId="0" xfId="1" applyNumberFormat="1" applyFont="1" applyAlignment="1">
      <alignment horizontal="right"/>
    </xf>
    <xf numFmtId="0" fontId="22" fillId="0" borderId="0" xfId="1" applyFont="1" applyAlignment="1">
      <alignment horizontal="left"/>
    </xf>
    <xf numFmtId="164" fontId="22" fillId="0" borderId="0" xfId="1" applyNumberFormat="1" applyFont="1"/>
    <xf numFmtId="0" fontId="21" fillId="0" borderId="0" xfId="0" applyFont="1"/>
    <xf numFmtId="0" fontId="22" fillId="0" borderId="0" xfId="1" applyFont="1" applyAlignment="1">
      <alignment horizontal="left"/>
    </xf>
    <xf numFmtId="0" fontId="22" fillId="0" borderId="0" xfId="1" applyFont="1" applyAlignment="1">
      <alignment horizontal="center"/>
    </xf>
    <xf numFmtId="165" fontId="20" fillId="0" borderId="1" xfId="1" applyNumberFormat="1" applyFont="1" applyBorder="1" applyAlignment="1">
      <alignment horizontal="center"/>
    </xf>
    <xf numFmtId="165" fontId="21" fillId="0" borderId="1" xfId="0" applyNumberFormat="1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164" fontId="15" fillId="2" borderId="1" xfId="1" applyNumberFormat="1" applyFont="1" applyFill="1" applyBorder="1" applyAlignment="1">
      <alignment horizontal="center" vertical="center"/>
    </xf>
    <xf numFmtId="164" fontId="15" fillId="2" borderId="1" xfId="1" applyNumberFormat="1" applyFont="1" applyFill="1" applyBorder="1" applyAlignment="1">
      <alignment horizontal="center" vertical="center" wrapText="1"/>
    </xf>
    <xf numFmtId="164" fontId="15" fillId="0" borderId="1" xfId="1" applyNumberFormat="1" applyFont="1" applyBorder="1" applyAlignment="1">
      <alignment horizontal="center"/>
    </xf>
    <xf numFmtId="164" fontId="20" fillId="2" borderId="1" xfId="1" applyNumberFormat="1" applyFont="1" applyFill="1" applyBorder="1" applyAlignment="1">
      <alignment horizontal="center"/>
    </xf>
    <xf numFmtId="164" fontId="15" fillId="0" borderId="1" xfId="1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164" fontId="15" fillId="0" borderId="1" xfId="1" applyNumberFormat="1" applyFont="1" applyFill="1" applyBorder="1" applyAlignment="1">
      <alignment horizontal="center"/>
    </xf>
    <xf numFmtId="0" fontId="15" fillId="2" borderId="1" xfId="1" applyFont="1" applyFill="1" applyBorder="1" applyAlignment="1">
      <alignment horizontal="center" vertical="center"/>
    </xf>
    <xf numFmtId="4" fontId="15" fillId="2" borderId="1" xfId="1" applyNumberFormat="1" applyFont="1" applyFill="1" applyBorder="1" applyAlignment="1">
      <alignment horizontal="center" vertical="center"/>
    </xf>
    <xf numFmtId="4" fontId="15" fillId="0" borderId="1" xfId="1" applyNumberFormat="1" applyFont="1" applyFill="1" applyBorder="1" applyAlignment="1">
      <alignment horizontal="center" vertical="center"/>
    </xf>
    <xf numFmtId="164" fontId="27" fillId="0" borderId="1" xfId="0" applyNumberFormat="1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15" fillId="0" borderId="0" xfId="0" applyFont="1" applyBorder="1"/>
    <xf numFmtId="0" fontId="22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4" fontId="15" fillId="0" borderId="1" xfId="0" applyNumberFormat="1" applyFont="1" applyBorder="1" applyAlignment="1">
      <alignment horizontal="center" vertical="top" wrapText="1"/>
    </xf>
    <xf numFmtId="165" fontId="15" fillId="0" borderId="1" xfId="0" applyNumberFormat="1" applyFont="1" applyBorder="1" applyAlignment="1">
      <alignment horizontal="center" vertical="top" wrapText="1"/>
    </xf>
    <xf numFmtId="165" fontId="0" fillId="0" borderId="0" xfId="0" applyNumberFormat="1" applyBorder="1"/>
    <xf numFmtId="4" fontId="0" fillId="0" borderId="0" xfId="0" applyNumberFormat="1" applyBorder="1"/>
    <xf numFmtId="164" fontId="15" fillId="0" borderId="1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 vertical="top" wrapText="1"/>
    </xf>
    <xf numFmtId="165" fontId="15" fillId="0" borderId="0" xfId="0" applyNumberFormat="1" applyFont="1" applyAlignment="1">
      <alignment horizontal="center"/>
    </xf>
    <xf numFmtId="0" fontId="0" fillId="0" borderId="0" xfId="0" applyBorder="1" applyAlignment="1"/>
    <xf numFmtId="164" fontId="15" fillId="3" borderId="1" xfId="0" applyNumberFormat="1" applyFont="1" applyFill="1" applyBorder="1" applyAlignment="1">
      <alignment horizontal="center" vertical="top" wrapText="1"/>
    </xf>
    <xf numFmtId="165" fontId="15" fillId="0" borderId="1" xfId="0" applyNumberFormat="1" applyFont="1" applyBorder="1" applyAlignment="1">
      <alignment horizontal="center"/>
    </xf>
    <xf numFmtId="0" fontId="28" fillId="0" borderId="0" xfId="0" applyFont="1" applyBorder="1"/>
    <xf numFmtId="0" fontId="27" fillId="0" borderId="0" xfId="0" applyFont="1"/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9" fillId="0" borderId="0" xfId="0" applyFont="1"/>
    <xf numFmtId="0" fontId="29" fillId="0" borderId="0" xfId="0" applyFont="1" applyBorder="1"/>
    <xf numFmtId="0" fontId="15" fillId="0" borderId="0" xfId="0" applyFont="1" applyBorder="1"/>
    <xf numFmtId="0" fontId="22" fillId="0" borderId="0" xfId="1" applyFont="1" applyFill="1" applyAlignment="1">
      <alignment horizontal="center" vertical="center" wrapText="1"/>
    </xf>
    <xf numFmtId="0" fontId="22" fillId="0" borderId="0" xfId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" vertical="top"/>
    </xf>
    <xf numFmtId="0" fontId="22" fillId="0" borderId="0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left"/>
    </xf>
    <xf numFmtId="165" fontId="25" fillId="0" borderId="0" xfId="1" applyNumberFormat="1" applyFont="1" applyFill="1" applyBorder="1" applyAlignment="1">
      <alignment horizontal="center"/>
    </xf>
    <xf numFmtId="164" fontId="22" fillId="0" borderId="0" xfId="1" applyNumberFormat="1" applyFont="1" applyFill="1" applyBorder="1" applyAlignment="1">
      <alignment horizontal="center"/>
    </xf>
    <xf numFmtId="164" fontId="22" fillId="0" borderId="0" xfId="1" applyNumberFormat="1" applyFont="1" applyFill="1" applyBorder="1" applyAlignment="1">
      <alignment horizontal="center" vertical="center"/>
    </xf>
    <xf numFmtId="4" fontId="22" fillId="0" borderId="0" xfId="1" applyNumberFormat="1" applyFont="1" applyFill="1"/>
    <xf numFmtId="0" fontId="22" fillId="0" borderId="0" xfId="1" applyFont="1" applyFill="1"/>
    <xf numFmtId="0" fontId="22" fillId="0" borderId="43" xfId="1" applyFont="1" applyBorder="1" applyAlignment="1"/>
    <xf numFmtId="4" fontId="22" fillId="2" borderId="1" xfId="1" applyNumberFormat="1" applyFont="1" applyFill="1" applyBorder="1" applyAlignment="1">
      <alignment horizontal="center"/>
    </xf>
    <xf numFmtId="164" fontId="22" fillId="0" borderId="0" xfId="1" applyNumberFormat="1" applyFont="1" applyAlignment="1">
      <alignment horizontal="center"/>
    </xf>
    <xf numFmtId="165" fontId="23" fillId="2" borderId="1" xfId="0" applyNumberFormat="1" applyFont="1" applyFill="1" applyBorder="1" applyAlignment="1">
      <alignment horizontal="center"/>
    </xf>
    <xf numFmtId="165" fontId="24" fillId="2" borderId="1" xfId="0" applyNumberFormat="1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65" fontId="22" fillId="2" borderId="1" xfId="0" applyNumberFormat="1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64" fontId="23" fillId="2" borderId="1" xfId="0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center" vertical="center" wrapText="1"/>
    </xf>
    <xf numFmtId="0" fontId="26" fillId="0" borderId="0" xfId="0" applyFont="1" applyFill="1"/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32" fillId="0" borderId="1" xfId="0" applyFont="1" applyFill="1" applyBorder="1" applyAlignment="1">
      <alignment vertical="top"/>
    </xf>
    <xf numFmtId="0" fontId="6" fillId="0" borderId="1" xfId="0" applyNumberFormat="1" applyFont="1" applyFill="1" applyBorder="1" applyAlignment="1" applyProtection="1">
      <alignment vertical="top" wrapText="1"/>
    </xf>
    <xf numFmtId="49" fontId="30" fillId="0" borderId="1" xfId="0" applyNumberFormat="1" applyFont="1" applyFill="1" applyBorder="1" applyAlignment="1">
      <alignment horizontal="center"/>
    </xf>
    <xf numFmtId="164" fontId="30" fillId="0" borderId="1" xfId="0" applyNumberFormat="1" applyFont="1" applyFill="1" applyBorder="1" applyAlignment="1">
      <alignment horizontal="right" wrapText="1"/>
    </xf>
    <xf numFmtId="165" fontId="30" fillId="0" borderId="1" xfId="0" applyNumberFormat="1" applyFont="1" applyFill="1" applyBorder="1" applyAlignment="1">
      <alignment horizontal="right" wrapText="1"/>
    </xf>
    <xf numFmtId="49" fontId="32" fillId="0" borderId="1" xfId="0" applyNumberFormat="1" applyFont="1" applyFill="1" applyBorder="1" applyAlignment="1">
      <alignment vertical="top"/>
    </xf>
    <xf numFmtId="0" fontId="30" fillId="0" borderId="1" xfId="0" applyFont="1" applyFill="1" applyBorder="1" applyAlignment="1">
      <alignment horizontal="left" vertical="top" wrapText="1"/>
    </xf>
    <xf numFmtId="49" fontId="30" fillId="0" borderId="1" xfId="0" applyNumberFormat="1" applyFont="1" applyFill="1" applyBorder="1" applyAlignment="1">
      <alignment horizontal="left" wrapText="1"/>
    </xf>
    <xf numFmtId="164" fontId="31" fillId="0" borderId="1" xfId="0" applyNumberFormat="1" applyFont="1" applyFill="1" applyBorder="1" applyAlignment="1" applyProtection="1">
      <alignment horizontal="center" wrapText="1"/>
    </xf>
    <xf numFmtId="0" fontId="26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 applyProtection="1">
      <alignment horizontal="center" wrapText="1"/>
    </xf>
    <xf numFmtId="164" fontId="26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 applyProtection="1">
      <alignment horizontal="center" wrapText="1"/>
    </xf>
    <xf numFmtId="164" fontId="31" fillId="0" borderId="1" xfId="0" applyNumberFormat="1" applyFont="1" applyFill="1" applyBorder="1" applyAlignment="1" applyProtection="1">
      <alignment horizontal="center" vertical="center" wrapText="1"/>
    </xf>
    <xf numFmtId="0" fontId="26" fillId="0" borderId="3" xfId="0" applyFont="1" applyFill="1" applyBorder="1" applyAlignment="1">
      <alignment horizontal="left" wrapText="1"/>
    </xf>
    <xf numFmtId="0" fontId="26" fillId="0" borderId="41" xfId="0" applyFont="1" applyFill="1" applyBorder="1" applyAlignment="1">
      <alignment horizontal="left" wrapText="1"/>
    </xf>
    <xf numFmtId="0" fontId="26" fillId="0" borderId="3" xfId="0" applyFont="1" applyFill="1" applyBorder="1"/>
    <xf numFmtId="0" fontId="26" fillId="0" borderId="41" xfId="0" applyFont="1" applyFill="1" applyBorder="1"/>
    <xf numFmtId="0" fontId="31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Font="1" applyFill="1" applyBorder="1" applyAlignment="1">
      <alignment wrapText="1"/>
    </xf>
    <xf numFmtId="49" fontId="30" fillId="0" borderId="1" xfId="0" applyNumberFormat="1" applyFont="1" applyFill="1" applyBorder="1"/>
    <xf numFmtId="164" fontId="30" fillId="0" borderId="1" xfId="0" applyNumberFormat="1" applyFont="1" applyFill="1" applyBorder="1"/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164" fontId="26" fillId="0" borderId="1" xfId="0" applyNumberFormat="1" applyFont="1" applyFill="1" applyBorder="1"/>
    <xf numFmtId="165" fontId="26" fillId="0" borderId="1" xfId="0" applyNumberFormat="1" applyFont="1" applyFill="1" applyBorder="1"/>
    <xf numFmtId="49" fontId="32" fillId="0" borderId="1" xfId="0" applyNumberFormat="1" applyFont="1" applyFill="1" applyBorder="1" applyAlignment="1">
      <alignment horizontal="right" vertical="top"/>
    </xf>
    <xf numFmtId="49" fontId="26" fillId="0" borderId="1" xfId="0" applyNumberFormat="1" applyFont="1" applyFill="1" applyBorder="1" applyAlignment="1">
      <alignment horizontal="left" wrapText="1"/>
    </xf>
    <xf numFmtId="49" fontId="26" fillId="0" borderId="1" xfId="0" applyNumberFormat="1" applyFont="1" applyFill="1" applyBorder="1"/>
    <xf numFmtId="49" fontId="26" fillId="0" borderId="0" xfId="0" applyNumberFormat="1" applyFont="1" applyFill="1"/>
    <xf numFmtId="164" fontId="26" fillId="0" borderId="0" xfId="0" applyNumberFormat="1" applyFont="1" applyFill="1"/>
    <xf numFmtId="165" fontId="26" fillId="0" borderId="0" xfId="0" applyNumberFormat="1" applyFont="1" applyFill="1"/>
    <xf numFmtId="0" fontId="2" fillId="0" borderId="0" xfId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12" fillId="0" borderId="0" xfId="1" applyFont="1" applyAlignment="1">
      <alignment horizontal="left"/>
    </xf>
    <xf numFmtId="0" fontId="8" fillId="0" borderId="22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0" fontId="8" fillId="0" borderId="2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19" xfId="1" applyFont="1" applyBorder="1" applyAlignment="1">
      <alignment horizontal="center"/>
    </xf>
    <xf numFmtId="0" fontId="0" fillId="0" borderId="20" xfId="0" applyBorder="1"/>
    <xf numFmtId="0" fontId="3" fillId="0" borderId="19" xfId="1" applyFont="1" applyBorder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9" fillId="0" borderId="0" xfId="1" applyFont="1" applyAlignment="1">
      <alignment horizontal="left"/>
    </xf>
    <xf numFmtId="0" fontId="9" fillId="0" borderId="34" xfId="1" applyFont="1" applyBorder="1" applyAlignment="1">
      <alignment horizontal="center" vertical="top"/>
    </xf>
    <xf numFmtId="0" fontId="9" fillId="0" borderId="36" xfId="1" applyFont="1" applyBorder="1" applyAlignment="1">
      <alignment horizontal="center" vertical="top"/>
    </xf>
    <xf numFmtId="49" fontId="9" fillId="0" borderId="24" xfId="1" applyNumberFormat="1" applyFont="1" applyBorder="1" applyAlignment="1">
      <alignment horizontal="center" vertical="center"/>
    </xf>
    <xf numFmtId="49" fontId="9" fillId="0" borderId="29" xfId="1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7" fillId="0" borderId="0" xfId="1" applyFont="1" applyAlignment="1">
      <alignment horizontal="left"/>
    </xf>
    <xf numFmtId="4" fontId="7" fillId="0" borderId="0" xfId="1" applyNumberFormat="1" applyFont="1" applyAlignment="1">
      <alignment horizontal="right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49" fontId="9" fillId="0" borderId="23" xfId="1" applyNumberFormat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top"/>
    </xf>
    <xf numFmtId="0" fontId="4" fillId="0" borderId="19" xfId="1" applyFont="1" applyBorder="1" applyAlignment="1">
      <alignment horizontal="left"/>
    </xf>
    <xf numFmtId="0" fontId="4" fillId="0" borderId="30" xfId="1" applyFont="1" applyBorder="1" applyAlignment="1">
      <alignment horizontal="left"/>
    </xf>
    <xf numFmtId="0" fontId="4" fillId="0" borderId="20" xfId="1" applyFont="1" applyBorder="1" applyAlignment="1">
      <alignment horizontal="left"/>
    </xf>
    <xf numFmtId="0" fontId="20" fillId="0" borderId="19" xfId="1" applyFont="1" applyBorder="1" applyAlignment="1">
      <alignment horizontal="left" vertical="top"/>
    </xf>
    <xf numFmtId="0" fontId="20" fillId="0" borderId="30" xfId="1" applyFont="1" applyBorder="1" applyAlignment="1">
      <alignment horizontal="left" vertical="top"/>
    </xf>
    <xf numFmtId="0" fontId="20" fillId="0" borderId="20" xfId="1" applyFont="1" applyBorder="1" applyAlignment="1">
      <alignment horizontal="left" vertical="top"/>
    </xf>
    <xf numFmtId="0" fontId="20" fillId="0" borderId="19" xfId="1" applyFont="1" applyBorder="1" applyAlignment="1">
      <alignment horizontal="left" vertical="top" wrapText="1"/>
    </xf>
    <xf numFmtId="0" fontId="9" fillId="0" borderId="30" xfId="1" applyFont="1" applyBorder="1" applyAlignment="1">
      <alignment horizontal="left" vertical="top" wrapText="1"/>
    </xf>
    <xf numFmtId="0" fontId="9" fillId="0" borderId="20" xfId="1" applyFont="1" applyBorder="1" applyAlignment="1">
      <alignment horizontal="left" vertical="top" wrapText="1"/>
    </xf>
    <xf numFmtId="0" fontId="5" fillId="0" borderId="0" xfId="1" applyFont="1" applyAlignment="1">
      <alignment horizontal="center" vertical="center" wrapText="1"/>
    </xf>
    <xf numFmtId="0" fontId="2" fillId="0" borderId="25" xfId="1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vertical="top" wrapText="1"/>
    </xf>
    <xf numFmtId="0" fontId="2" fillId="0" borderId="26" xfId="1" applyFont="1" applyBorder="1" applyAlignment="1">
      <alignment horizontal="center" vertical="top" wrapText="1"/>
    </xf>
    <xf numFmtId="0" fontId="2" fillId="0" borderId="37" xfId="1" applyFont="1" applyBorder="1" applyAlignment="1">
      <alignment horizontal="center" vertical="top" wrapText="1"/>
    </xf>
    <xf numFmtId="0" fontId="9" fillId="0" borderId="23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39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 wrapText="1"/>
    </xf>
    <xf numFmtId="0" fontId="9" fillId="0" borderId="40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32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 wrapText="1"/>
    </xf>
    <xf numFmtId="9" fontId="9" fillId="0" borderId="23" xfId="1" applyNumberFormat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16" fillId="0" borderId="25" xfId="0" applyFont="1" applyBorder="1" applyAlignment="1">
      <alignment vertical="center" wrapText="1"/>
    </xf>
    <xf numFmtId="0" fontId="19" fillId="0" borderId="26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6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9" fillId="0" borderId="19" xfId="1" applyFont="1" applyBorder="1" applyAlignment="1">
      <alignment horizontal="center" vertical="top"/>
    </xf>
    <xf numFmtId="0" fontId="9" fillId="0" borderId="30" xfId="1" applyFont="1" applyBorder="1" applyAlignment="1">
      <alignment horizontal="center" vertical="top"/>
    </xf>
    <xf numFmtId="0" fontId="9" fillId="0" borderId="20" xfId="1" applyFont="1" applyBorder="1" applyAlignment="1">
      <alignment horizontal="center" vertical="top"/>
    </xf>
    <xf numFmtId="0" fontId="17" fillId="0" borderId="38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6" fillId="0" borderId="38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9" fillId="0" borderId="2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22" fillId="0" borderId="0" xfId="1" applyFont="1" applyAlignment="1">
      <alignment horizontal="left"/>
    </xf>
    <xf numFmtId="0" fontId="22" fillId="0" borderId="0" xfId="1" applyFont="1" applyAlignment="1">
      <alignment horizontal="center" vertical="center" wrapText="1"/>
    </xf>
    <xf numFmtId="0" fontId="22" fillId="0" borderId="0" xfId="1" applyFont="1" applyBorder="1" applyAlignment="1">
      <alignment horizontal="center"/>
    </xf>
    <xf numFmtId="0" fontId="22" fillId="0" borderId="1" xfId="1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22" fillId="0" borderId="0" xfId="1" applyFont="1" applyAlignment="1">
      <alignment horizontal="center"/>
    </xf>
    <xf numFmtId="0" fontId="6" fillId="0" borderId="1" xfId="1" applyFont="1" applyBorder="1" applyAlignment="1">
      <alignment vertical="top" wrapText="1"/>
    </xf>
    <xf numFmtId="0" fontId="25" fillId="0" borderId="1" xfId="1" applyFont="1" applyBorder="1" applyAlignment="1">
      <alignment horizontal="left"/>
    </xf>
    <xf numFmtId="0" fontId="22" fillId="0" borderId="1" xfId="1" applyFont="1" applyBorder="1" applyAlignment="1">
      <alignment vertical="top" wrapText="1"/>
    </xf>
    <xf numFmtId="43" fontId="6" fillId="0" borderId="5" xfId="3" applyFont="1" applyBorder="1" applyAlignment="1">
      <alignment vertical="top" wrapText="1"/>
    </xf>
    <xf numFmtId="43" fontId="6" fillId="0" borderId="24" xfId="3" applyFont="1" applyBorder="1" applyAlignment="1">
      <alignment vertical="top" wrapText="1"/>
    </xf>
    <xf numFmtId="43" fontId="6" fillId="0" borderId="10" xfId="3" applyFont="1" applyBorder="1" applyAlignment="1">
      <alignment vertical="top" wrapText="1"/>
    </xf>
    <xf numFmtId="43" fontId="6" fillId="0" borderId="1" xfId="3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2" fillId="0" borderId="5" xfId="1" applyFont="1" applyBorder="1" applyAlignment="1">
      <alignment horizontal="center" vertical="top" wrapText="1"/>
    </xf>
    <xf numFmtId="0" fontId="22" fillId="0" borderId="24" xfId="1" applyFont="1" applyBorder="1" applyAlignment="1">
      <alignment horizontal="center" vertical="top" wrapText="1"/>
    </xf>
    <xf numFmtId="0" fontId="22" fillId="0" borderId="10" xfId="1" applyFont="1" applyBorder="1" applyAlignment="1">
      <alignment horizontal="center" vertical="top" wrapText="1"/>
    </xf>
    <xf numFmtId="0" fontId="23" fillId="0" borderId="5" xfId="0" applyFont="1" applyBorder="1" applyAlignment="1">
      <alignment horizontal="left" vertical="top" wrapText="1"/>
    </xf>
    <xf numFmtId="0" fontId="23" fillId="0" borderId="24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43" fontId="22" fillId="0" borderId="5" xfId="3" applyFont="1" applyBorder="1" applyAlignment="1">
      <alignment horizontal="left" vertical="top" wrapText="1"/>
    </xf>
    <xf numFmtId="43" fontId="22" fillId="0" borderId="24" xfId="3" applyFont="1" applyBorder="1" applyAlignment="1">
      <alignment horizontal="left" vertical="top" wrapText="1"/>
    </xf>
    <xf numFmtId="43" fontId="22" fillId="0" borderId="10" xfId="3" applyFont="1" applyBorder="1" applyAlignment="1">
      <alignment horizontal="left" vertical="top" wrapText="1"/>
    </xf>
    <xf numFmtId="0" fontId="23" fillId="0" borderId="5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43" fontId="22" fillId="0" borderId="1" xfId="3" applyFont="1" applyBorder="1" applyAlignment="1">
      <alignment vertical="top" wrapText="1"/>
    </xf>
    <xf numFmtId="0" fontId="6" fillId="0" borderId="0" xfId="0" applyFont="1" applyBorder="1"/>
    <xf numFmtId="0" fontId="15" fillId="0" borderId="0" xfId="0" applyFont="1" applyBorder="1"/>
    <xf numFmtId="0" fontId="15" fillId="0" borderId="0" xfId="0" applyFont="1" applyFill="1" applyBorder="1"/>
    <xf numFmtId="0" fontId="15" fillId="0" borderId="0" xfId="0" applyFont="1" applyBorder="1" applyAlignment="1">
      <alignment horizontal="center"/>
    </xf>
    <xf numFmtId="0" fontId="22" fillId="0" borderId="5" xfId="1" applyFont="1" applyBorder="1" applyAlignment="1">
      <alignment horizontal="left" vertical="top" wrapText="1"/>
    </xf>
    <xf numFmtId="0" fontId="22" fillId="0" borderId="24" xfId="1" applyFont="1" applyBorder="1" applyAlignment="1">
      <alignment horizontal="left" vertical="top" wrapText="1"/>
    </xf>
    <xf numFmtId="0" fontId="22" fillId="0" borderId="10" xfId="1" applyFont="1" applyBorder="1" applyAlignment="1">
      <alignment horizontal="left" vertical="top" wrapText="1"/>
    </xf>
    <xf numFmtId="0" fontId="23" fillId="0" borderId="5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27" fillId="0" borderId="0" xfId="0" applyFont="1" applyAlignment="1">
      <alignment horizontal="right"/>
    </xf>
    <xf numFmtId="165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center" vertical="top" wrapText="1"/>
    </xf>
    <xf numFmtId="164" fontId="15" fillId="0" borderId="1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26" fillId="0" borderId="3" xfId="0" applyFont="1" applyFill="1" applyBorder="1" applyAlignment="1">
      <alignment horizontal="left" wrapText="1"/>
    </xf>
    <xf numFmtId="0" fontId="26" fillId="0" borderId="41" xfId="0" applyFont="1" applyFill="1" applyBorder="1" applyAlignment="1">
      <alignment horizontal="left" wrapText="1"/>
    </xf>
    <xf numFmtId="0" fontId="30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1" fillId="0" borderId="1" xfId="0" applyNumberFormat="1" applyFont="1" applyFill="1" applyBorder="1" applyAlignment="1" applyProtection="1">
      <alignment horizontal="center" vertical="center" wrapText="1"/>
    </xf>
    <xf numFmtId="165" fontId="26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26" fillId="0" borderId="3" xfId="0" applyFont="1" applyFill="1" applyBorder="1"/>
    <xf numFmtId="0" fontId="26" fillId="0" borderId="41" xfId="0" applyFont="1" applyFill="1" applyBorder="1"/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justify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0;&#1093;&#1077;&#1083;&#1100;&#1089;&#1086;&#1085;\&#1076;&#1080;&#1089;&#1082;%20D\&#1052;&#1086;&#1080;%20&#1076;&#1086;&#1082;&#1091;&#1084;&#1077;&#1085;&#1090;&#1099;\2013\&#1060;&#1062;&#1055;%20&#1046;&#1080;&#1083;&#1080;&#1097;&#1077;%202013\&#1054;&#1090;&#1095;&#1077;&#1090;&#1085;&#1086;&#1089;&#1090;&#1100;\&#1048;&#1085;&#1092;_&#1055;&#1069;&#1053;_2013%20&#1085;&#1072;&#1082;&#1086;&#1087;&#1080;&#1090;&#1077;&#1083;&#1100;&#1085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12.2013 (2)"/>
      <sheetName val="01.12.2013"/>
      <sheetName val="15.11.2013 (2012-2013)"/>
      <sheetName val="15.11.2013"/>
      <sheetName val="01.11.2013"/>
      <sheetName val="01.10.2013"/>
      <sheetName val="01.09.2013"/>
      <sheetName val="01.08.2013"/>
      <sheetName val="01.07.2013"/>
      <sheetName val="01.06.2013"/>
      <sheetName val="01.05.2013"/>
      <sheetName val="01.04.2013 (изм. АН)"/>
      <sheetName val="01.04.2013"/>
      <sheetName val="01.03.2013"/>
      <sheetName val="01.01.2013"/>
    </sheetNames>
    <sheetDataSet>
      <sheetData sheetId="0" refreshError="1"/>
      <sheetData sheetId="1" refreshError="1">
        <row r="9">
          <cell r="C9">
            <v>136857.73439999999</v>
          </cell>
          <cell r="D9">
            <v>123401.32915999999</v>
          </cell>
        </row>
        <row r="10">
          <cell r="C10">
            <v>83357.347000000009</v>
          </cell>
          <cell r="D10">
            <v>69916.745999999999</v>
          </cell>
        </row>
        <row r="11">
          <cell r="C11">
            <v>34358.057999999997</v>
          </cell>
          <cell r="D11">
            <v>34358.057999999997</v>
          </cell>
        </row>
        <row r="12">
          <cell r="C12">
            <v>19142.329399999999</v>
          </cell>
          <cell r="D12">
            <v>19126.525159999997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opLeftCell="A22" zoomScale="90" zoomScaleNormal="90" zoomScaleSheetLayoutView="80" workbookViewId="0">
      <selection activeCell="B37" sqref="B37"/>
    </sheetView>
  </sheetViews>
  <sheetFormatPr defaultRowHeight="12.75"/>
  <cols>
    <col min="1" max="1" width="4.42578125" style="1" customWidth="1"/>
    <col min="2" max="2" width="51.140625" style="1" customWidth="1"/>
    <col min="3" max="3" width="19" style="1" customWidth="1"/>
    <col min="4" max="4" width="14.28515625" style="1" customWidth="1"/>
    <col min="5" max="5" width="13.140625" style="1" customWidth="1"/>
    <col min="6" max="6" width="13" style="1" customWidth="1"/>
    <col min="7" max="7" width="10.5703125" style="1" customWidth="1"/>
    <col min="8" max="8" width="14.28515625" style="1" customWidth="1"/>
    <col min="9" max="9" width="13.42578125" style="1" customWidth="1"/>
    <col min="10" max="10" width="14.7109375" style="1" customWidth="1"/>
    <col min="11" max="11" width="10.5703125" style="1" customWidth="1"/>
    <col min="12" max="12" width="11.7109375" style="1" customWidth="1"/>
    <col min="13" max="13" width="11.5703125" style="1" customWidth="1"/>
    <col min="14" max="14" width="17.42578125" style="1" customWidth="1"/>
    <col min="15" max="16384" width="9.140625" style="1"/>
  </cols>
  <sheetData>
    <row r="1" spans="1:15" ht="12.75" customHeight="1">
      <c r="J1" s="2"/>
      <c r="K1" s="2"/>
      <c r="M1" s="319" t="s">
        <v>0</v>
      </c>
      <c r="N1" s="319"/>
    </row>
    <row r="2" spans="1:15" ht="12.75" customHeight="1">
      <c r="I2" s="2"/>
      <c r="K2" s="2"/>
      <c r="L2" s="2"/>
      <c r="M2" s="320" t="s">
        <v>31</v>
      </c>
      <c r="N2" s="320"/>
      <c r="O2" s="67"/>
    </row>
    <row r="3" spans="1:15" ht="4.5" customHeight="1" thickBot="1">
      <c r="I3" s="2"/>
      <c r="J3" s="2"/>
      <c r="K3" s="2"/>
      <c r="L3" s="3"/>
      <c r="M3" s="3"/>
    </row>
    <row r="4" spans="1:15" ht="15.75" customHeight="1" thickBot="1">
      <c r="M4" s="321" t="s">
        <v>1</v>
      </c>
      <c r="N4" s="322"/>
    </row>
    <row r="5" spans="1:15" ht="27.75" customHeight="1" thickBot="1">
      <c r="K5" s="5"/>
      <c r="L5" s="6"/>
      <c r="M5" s="323" t="s">
        <v>2</v>
      </c>
      <c r="N5" s="322"/>
    </row>
    <row r="6" spans="1:15" ht="36.75" customHeight="1">
      <c r="B6" s="7"/>
      <c r="C6" s="324" t="s">
        <v>3</v>
      </c>
      <c r="D6" s="324"/>
      <c r="E6" s="324"/>
      <c r="F6" s="324"/>
      <c r="G6" s="324"/>
      <c r="H6" s="324"/>
      <c r="I6" s="324"/>
      <c r="J6" s="324"/>
      <c r="K6" s="7"/>
      <c r="L6" s="7"/>
      <c r="M6" s="7"/>
      <c r="N6" s="7"/>
    </row>
    <row r="7" spans="1:15" ht="20.25" customHeight="1">
      <c r="A7" s="8"/>
      <c r="B7" s="8"/>
      <c r="C7" s="311" t="s">
        <v>32</v>
      </c>
      <c r="D7" s="311"/>
      <c r="E7" s="311"/>
      <c r="F7" s="311"/>
      <c r="G7" s="311"/>
      <c r="H7" s="311"/>
      <c r="I7" s="311"/>
      <c r="J7" s="311"/>
      <c r="K7" s="8"/>
      <c r="L7" s="8"/>
    </row>
    <row r="8" spans="1:15" ht="15" customHeight="1">
      <c r="B8" s="9"/>
      <c r="C8" s="312" t="s">
        <v>4</v>
      </c>
      <c r="D8" s="312"/>
      <c r="E8" s="312"/>
      <c r="F8" s="312"/>
      <c r="G8" s="312"/>
      <c r="H8" s="312"/>
      <c r="I8" s="312"/>
      <c r="J8" s="312"/>
      <c r="K8" s="9"/>
      <c r="L8" s="9"/>
      <c r="M8" s="9"/>
    </row>
    <row r="9" spans="1:15" ht="16.5" customHeight="1">
      <c r="B9" s="10"/>
      <c r="C9" s="313" t="s">
        <v>39</v>
      </c>
      <c r="D9" s="313"/>
      <c r="E9" s="313"/>
      <c r="F9" s="313"/>
      <c r="G9" s="313"/>
      <c r="H9" s="313"/>
      <c r="I9" s="313"/>
      <c r="J9" s="313"/>
      <c r="K9" s="10"/>
      <c r="L9" s="10"/>
      <c r="M9" s="10"/>
    </row>
    <row r="10" spans="1:15" ht="8.25" customHeight="1" thickBot="1">
      <c r="A10" s="11"/>
      <c r="B10" s="11"/>
      <c r="C10" s="11"/>
      <c r="D10" s="11"/>
      <c r="E10" s="12"/>
      <c r="F10" s="11"/>
      <c r="G10" s="11"/>
      <c r="H10" s="11"/>
      <c r="I10" s="11"/>
      <c r="J10" s="11"/>
      <c r="K10" s="11"/>
      <c r="L10" s="11"/>
      <c r="N10" s="77" t="s">
        <v>5</v>
      </c>
    </row>
    <row r="11" spans="1:15" s="13" customFormat="1" ht="38.25" customHeight="1">
      <c r="A11" s="314" t="s">
        <v>6</v>
      </c>
      <c r="B11" s="306" t="s">
        <v>7</v>
      </c>
      <c r="C11" s="306" t="s">
        <v>8</v>
      </c>
      <c r="D11" s="316" t="s">
        <v>9</v>
      </c>
      <c r="E11" s="306" t="s">
        <v>10</v>
      </c>
      <c r="F11" s="306"/>
      <c r="G11" s="306"/>
      <c r="H11" s="306" t="s">
        <v>11</v>
      </c>
      <c r="I11" s="306"/>
      <c r="J11" s="306"/>
      <c r="K11" s="306" t="s">
        <v>12</v>
      </c>
      <c r="L11" s="306"/>
      <c r="M11" s="306"/>
      <c r="N11" s="307" t="s">
        <v>33</v>
      </c>
    </row>
    <row r="12" spans="1:15" s="13" customFormat="1" ht="33" customHeight="1">
      <c r="A12" s="315"/>
      <c r="B12" s="310"/>
      <c r="C12" s="310"/>
      <c r="D12" s="317"/>
      <c r="E12" s="310" t="s">
        <v>13</v>
      </c>
      <c r="F12" s="310" t="s">
        <v>14</v>
      </c>
      <c r="G12" s="310"/>
      <c r="H12" s="310" t="s">
        <v>13</v>
      </c>
      <c r="I12" s="310" t="s">
        <v>14</v>
      </c>
      <c r="J12" s="310"/>
      <c r="K12" s="310" t="s">
        <v>13</v>
      </c>
      <c r="L12" s="310" t="s">
        <v>14</v>
      </c>
      <c r="M12" s="310"/>
      <c r="N12" s="308"/>
    </row>
    <row r="13" spans="1:15" s="16" customFormat="1" ht="60" customHeight="1">
      <c r="A13" s="315"/>
      <c r="B13" s="310"/>
      <c r="C13" s="310"/>
      <c r="D13" s="318"/>
      <c r="E13" s="310"/>
      <c r="F13" s="15" t="s">
        <v>15</v>
      </c>
      <c r="G13" s="14" t="s">
        <v>16</v>
      </c>
      <c r="H13" s="310"/>
      <c r="I13" s="15" t="s">
        <v>15</v>
      </c>
      <c r="J13" s="14" t="s">
        <v>17</v>
      </c>
      <c r="K13" s="310"/>
      <c r="L13" s="15" t="s">
        <v>15</v>
      </c>
      <c r="M13" s="14" t="s">
        <v>17</v>
      </c>
      <c r="N13" s="309"/>
    </row>
    <row r="14" spans="1:15" s="19" customFormat="1" ht="12">
      <c r="A14" s="17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18">
        <v>8</v>
      </c>
      <c r="I14" s="18">
        <v>9</v>
      </c>
      <c r="J14" s="18">
        <v>10</v>
      </c>
      <c r="K14" s="18">
        <v>11</v>
      </c>
      <c r="L14" s="18">
        <v>12</v>
      </c>
      <c r="M14" s="18">
        <v>13</v>
      </c>
      <c r="N14" s="72">
        <v>14</v>
      </c>
    </row>
    <row r="15" spans="1:15" s="19" customFormat="1" ht="80.25" customHeight="1">
      <c r="A15" s="35">
        <v>1</v>
      </c>
      <c r="B15" s="101" t="s">
        <v>38</v>
      </c>
      <c r="C15" s="37">
        <f>SUM(C17:C19)</f>
        <v>118119400</v>
      </c>
      <c r="D15" s="38">
        <f>SUM(D17:D19)</f>
        <v>0</v>
      </c>
      <c r="E15" s="39">
        <f>SUM(E17:E18)</f>
        <v>0</v>
      </c>
      <c r="F15" s="39">
        <f>SUM(F17:F18)</f>
        <v>0</v>
      </c>
      <c r="G15" s="40" t="s">
        <v>18</v>
      </c>
      <c r="H15" s="38">
        <f>SUM(H17:H19)</f>
        <v>0</v>
      </c>
      <c r="I15" s="38">
        <f>SUM(I17:I19)</f>
        <v>0</v>
      </c>
      <c r="J15" s="40" t="s">
        <v>18</v>
      </c>
      <c r="K15" s="41">
        <f>SUM(K17:K19)</f>
        <v>0</v>
      </c>
      <c r="L15" s="41">
        <f>SUM(L17:L19)</f>
        <v>0</v>
      </c>
      <c r="M15" s="42"/>
      <c r="N15" s="73"/>
    </row>
    <row r="16" spans="1:15" s="19" customFormat="1" ht="15.75">
      <c r="A16" s="17"/>
      <c r="B16" s="83" t="s">
        <v>19</v>
      </c>
      <c r="C16" s="74"/>
      <c r="D16" s="49"/>
      <c r="E16" s="20"/>
      <c r="F16" s="20"/>
      <c r="G16" s="43"/>
      <c r="H16" s="21"/>
      <c r="I16" s="21"/>
      <c r="J16" s="43"/>
      <c r="K16" s="22"/>
      <c r="L16" s="22"/>
      <c r="M16" s="23"/>
      <c r="N16" s="72"/>
    </row>
    <row r="17" spans="1:14" s="19" customFormat="1" ht="15.75">
      <c r="A17" s="29"/>
      <c r="B17" s="25" t="s">
        <v>20</v>
      </c>
      <c r="C17" s="87">
        <v>29267300</v>
      </c>
      <c r="D17" s="91">
        <v>0</v>
      </c>
      <c r="E17" s="91">
        <v>0</v>
      </c>
      <c r="F17" s="91">
        <v>0</v>
      </c>
      <c r="G17" s="89" t="s">
        <v>18</v>
      </c>
      <c r="H17" s="92">
        <v>0</v>
      </c>
      <c r="I17" s="50">
        <v>0</v>
      </c>
      <c r="J17" s="80" t="s">
        <v>18</v>
      </c>
      <c r="K17" s="26">
        <v>0</v>
      </c>
      <c r="L17" s="26">
        <v>0</v>
      </c>
      <c r="M17" s="27" t="s">
        <v>18</v>
      </c>
      <c r="N17" s="75"/>
    </row>
    <row r="18" spans="1:14" s="19" customFormat="1" ht="15.75">
      <c r="A18" s="24"/>
      <c r="B18" s="30" t="s">
        <v>21</v>
      </c>
      <c r="C18" s="87">
        <v>72814200</v>
      </c>
      <c r="D18" s="91">
        <v>0</v>
      </c>
      <c r="E18" s="91">
        <v>0</v>
      </c>
      <c r="F18" s="44">
        <v>0</v>
      </c>
      <c r="G18" s="80" t="s">
        <v>18</v>
      </c>
      <c r="H18" s="91">
        <v>0</v>
      </c>
      <c r="I18" s="92">
        <v>0</v>
      </c>
      <c r="J18" s="80" t="s">
        <v>18</v>
      </c>
      <c r="K18" s="45">
        <v>0</v>
      </c>
      <c r="L18" s="45">
        <v>0</v>
      </c>
      <c r="M18" s="46" t="s">
        <v>18</v>
      </c>
      <c r="N18" s="72"/>
    </row>
    <row r="19" spans="1:14" s="19" customFormat="1" ht="18.75">
      <c r="A19" s="24"/>
      <c r="B19" s="68" t="s">
        <v>22</v>
      </c>
      <c r="C19" s="69">
        <v>16037900</v>
      </c>
      <c r="D19" s="50">
        <v>0</v>
      </c>
      <c r="E19" s="70" t="s">
        <v>23</v>
      </c>
      <c r="F19" s="70" t="s">
        <v>23</v>
      </c>
      <c r="G19" s="70" t="s">
        <v>23</v>
      </c>
      <c r="H19" s="50">
        <v>0</v>
      </c>
      <c r="I19" s="50">
        <v>0</v>
      </c>
      <c r="J19" s="71" t="s">
        <v>18</v>
      </c>
      <c r="K19" s="28">
        <v>0</v>
      </c>
      <c r="L19" s="28">
        <v>0</v>
      </c>
      <c r="M19" s="28" t="s">
        <v>18</v>
      </c>
      <c r="N19" s="18"/>
    </row>
    <row r="20" spans="1:14" s="19" customFormat="1" ht="87.75" customHeight="1">
      <c r="A20" s="35">
        <v>2</v>
      </c>
      <c r="B20" s="36" t="s">
        <v>24</v>
      </c>
      <c r="C20" s="37">
        <f>SUM(C22:C24)</f>
        <v>10499100</v>
      </c>
      <c r="D20" s="38">
        <f>SUM(D22:D24)</f>
        <v>5537697</v>
      </c>
      <c r="E20" s="39">
        <f>SUM(E22:E24)</f>
        <v>0</v>
      </c>
      <c r="F20" s="39">
        <f>SUM(F22:F24)</f>
        <v>0</v>
      </c>
      <c r="G20" s="40" t="s">
        <v>18</v>
      </c>
      <c r="H20" s="38" t="s">
        <v>18</v>
      </c>
      <c r="I20" s="38" t="s">
        <v>18</v>
      </c>
      <c r="J20" s="40" t="s">
        <v>18</v>
      </c>
      <c r="K20" s="41">
        <f>SUM(K22:K24)</f>
        <v>0</v>
      </c>
      <c r="L20" s="41">
        <f>SUM(L22:L24)</f>
        <v>0</v>
      </c>
      <c r="M20" s="42"/>
      <c r="N20" s="73"/>
    </row>
    <row r="21" spans="1:14" s="19" customFormat="1" ht="15.75">
      <c r="A21" s="17"/>
      <c r="B21" s="83" t="s">
        <v>19</v>
      </c>
      <c r="C21" s="88"/>
      <c r="D21" s="49"/>
      <c r="E21" s="20"/>
      <c r="F21" s="20"/>
      <c r="G21" s="43"/>
      <c r="H21" s="21" t="s">
        <v>18</v>
      </c>
      <c r="I21" s="21" t="s">
        <v>18</v>
      </c>
      <c r="J21" s="43"/>
      <c r="K21" s="22"/>
      <c r="L21" s="22"/>
      <c r="M21" s="23"/>
      <c r="N21" s="72"/>
    </row>
    <row r="22" spans="1:14" s="19" customFormat="1" ht="25.5" customHeight="1">
      <c r="A22" s="29"/>
      <c r="B22" s="25" t="s">
        <v>20</v>
      </c>
      <c r="C22" s="87">
        <v>2373800</v>
      </c>
      <c r="D22" s="91">
        <v>0</v>
      </c>
      <c r="E22" s="91">
        <v>0</v>
      </c>
      <c r="F22" s="50">
        <v>0</v>
      </c>
      <c r="G22" s="80" t="s">
        <v>18</v>
      </c>
      <c r="H22" s="100" t="s">
        <v>18</v>
      </c>
      <c r="I22" s="50" t="s">
        <v>18</v>
      </c>
      <c r="J22" s="80" t="s">
        <v>18</v>
      </c>
      <c r="K22" s="26">
        <v>0</v>
      </c>
      <c r="L22" s="26">
        <v>0</v>
      </c>
      <c r="M22" s="27" t="s">
        <v>18</v>
      </c>
      <c r="N22" s="72"/>
    </row>
    <row r="23" spans="1:14" s="19" customFormat="1" ht="25.5" customHeight="1">
      <c r="A23" s="24"/>
      <c r="B23" s="30" t="s">
        <v>21</v>
      </c>
      <c r="C23" s="87">
        <v>6824300</v>
      </c>
      <c r="D23" s="91">
        <v>5537697</v>
      </c>
      <c r="E23" s="91">
        <v>0</v>
      </c>
      <c r="F23" s="44">
        <v>0</v>
      </c>
      <c r="G23" s="80" t="s">
        <v>18</v>
      </c>
      <c r="H23" s="100" t="s">
        <v>18</v>
      </c>
      <c r="I23" s="50" t="s">
        <v>18</v>
      </c>
      <c r="J23" s="80" t="s">
        <v>18</v>
      </c>
      <c r="K23" s="45">
        <v>0</v>
      </c>
      <c r="L23" s="45">
        <v>0</v>
      </c>
      <c r="M23" s="46" t="s">
        <v>18</v>
      </c>
      <c r="N23" s="72"/>
    </row>
    <row r="24" spans="1:14" s="19" customFormat="1" ht="31.5" customHeight="1" thickBot="1">
      <c r="A24" s="47"/>
      <c r="B24" s="31" t="s">
        <v>22</v>
      </c>
      <c r="C24" s="48">
        <v>1301000</v>
      </c>
      <c r="D24" s="33">
        <v>0</v>
      </c>
      <c r="E24" s="32" t="s">
        <v>23</v>
      </c>
      <c r="F24" s="32" t="s">
        <v>23</v>
      </c>
      <c r="G24" s="32" t="s">
        <v>23</v>
      </c>
      <c r="H24" s="33" t="s">
        <v>18</v>
      </c>
      <c r="I24" s="33" t="s">
        <v>18</v>
      </c>
      <c r="J24" s="51" t="s">
        <v>18</v>
      </c>
      <c r="K24" s="34">
        <v>0</v>
      </c>
      <c r="L24" s="34">
        <v>0</v>
      </c>
      <c r="M24" s="93"/>
      <c r="N24" s="76"/>
    </row>
    <row r="25" spans="1:14" s="19" customFormat="1" ht="11.25" customHeight="1">
      <c r="A25" s="52"/>
      <c r="B25" s="53"/>
      <c r="C25" s="86"/>
      <c r="D25" s="55"/>
      <c r="E25" s="56"/>
      <c r="F25" s="56"/>
      <c r="G25" s="57"/>
      <c r="H25" s="58"/>
      <c r="I25" s="58"/>
      <c r="J25" s="59"/>
      <c r="K25" s="60"/>
      <c r="L25" s="60"/>
      <c r="M25" s="61"/>
    </row>
    <row r="26" spans="1:14" s="19" customFormat="1" ht="18.75" hidden="1">
      <c r="A26" s="52"/>
      <c r="B26" s="19" t="s">
        <v>35</v>
      </c>
      <c r="C26" s="54"/>
      <c r="D26" s="55" t="e">
        <f>D15+#REF!+D20</f>
        <v>#REF!</v>
      </c>
      <c r="E26" s="56" t="e">
        <f>D26='[1]01.12.2013'!$C$9*1000</f>
        <v>#REF!</v>
      </c>
      <c r="F26" s="55"/>
      <c r="G26" s="57"/>
      <c r="H26" s="55" t="e">
        <f>H15+#REF!+H20</f>
        <v>#REF!</v>
      </c>
      <c r="I26" s="58" t="e">
        <f>H26='[1]01.12.2013'!$D$9*1000</f>
        <v>#REF!</v>
      </c>
      <c r="J26" s="59"/>
      <c r="K26" s="60"/>
      <c r="L26" s="60"/>
      <c r="M26" s="61"/>
    </row>
    <row r="27" spans="1:14" s="19" customFormat="1" ht="18.75" hidden="1">
      <c r="A27" s="52"/>
      <c r="B27" s="25" t="s">
        <v>20</v>
      </c>
      <c r="C27" s="54"/>
      <c r="D27" s="55" t="e">
        <f>D17+#REF!+D22</f>
        <v>#REF!</v>
      </c>
      <c r="E27" s="56" t="e">
        <f>D27='[1]01.12.2013'!$C$11*1000</f>
        <v>#REF!</v>
      </c>
      <c r="F27" s="56"/>
      <c r="G27" s="57"/>
      <c r="H27" s="55" t="e">
        <f>H17+#REF!+H22</f>
        <v>#REF!</v>
      </c>
      <c r="I27" s="58" t="e">
        <f>H27='[1]01.12.2013'!$D$11*1000</f>
        <v>#REF!</v>
      </c>
      <c r="J27" s="59"/>
      <c r="K27" s="60"/>
      <c r="L27" s="60"/>
      <c r="M27" s="61"/>
    </row>
    <row r="28" spans="1:14" s="19" customFormat="1" ht="18.75" hidden="1">
      <c r="A28" s="52"/>
      <c r="B28" s="30" t="s">
        <v>21</v>
      </c>
      <c r="C28" s="54"/>
      <c r="D28" s="55" t="e">
        <f>D18+#REF!+D23</f>
        <v>#REF!</v>
      </c>
      <c r="E28" s="56" t="e">
        <f>D28='[1]01.12.2013'!$C$10*1000</f>
        <v>#REF!</v>
      </c>
      <c r="F28" s="56"/>
      <c r="G28" s="57"/>
      <c r="H28" s="55" t="e">
        <f>H18+#REF!+H23</f>
        <v>#REF!</v>
      </c>
      <c r="I28" s="58" t="e">
        <f>H28='[1]01.12.2013'!$D$10*1000</f>
        <v>#REF!</v>
      </c>
      <c r="J28" s="59"/>
      <c r="K28" s="60"/>
      <c r="L28" s="60"/>
      <c r="M28" s="61"/>
    </row>
    <row r="29" spans="1:14" s="19" customFormat="1" ht="19.5" hidden="1" thickBot="1">
      <c r="A29" s="52"/>
      <c r="B29" s="31" t="s">
        <v>22</v>
      </c>
      <c r="C29" s="54"/>
      <c r="D29" s="55" t="e">
        <f>D19+#REF!+D24</f>
        <v>#REF!</v>
      </c>
      <c r="E29" s="56" t="e">
        <f>D29='[1]01.12.2013'!$C$12*1000</f>
        <v>#REF!</v>
      </c>
      <c r="F29" s="56"/>
      <c r="G29" s="57"/>
      <c r="H29" s="55" t="e">
        <f>H19+#REF!+H24</f>
        <v>#REF!</v>
      </c>
      <c r="I29" s="58" t="e">
        <f>H29='[1]01.12.2013'!$D$12*1000</f>
        <v>#REF!</v>
      </c>
      <c r="J29" s="59"/>
      <c r="K29" s="60"/>
      <c r="L29" s="60"/>
      <c r="M29" s="61"/>
    </row>
    <row r="30" spans="1:14" s="62" customFormat="1" ht="15" customHeight="1">
      <c r="A30" s="79" t="s">
        <v>25</v>
      </c>
      <c r="B30" s="79"/>
      <c r="C30" s="79"/>
      <c r="D30" s="81"/>
      <c r="E30" s="82"/>
      <c r="F30" s="79"/>
      <c r="G30" s="79"/>
      <c r="H30" s="81"/>
      <c r="I30" s="81"/>
      <c r="J30" s="82"/>
      <c r="K30" s="79"/>
      <c r="L30" s="79"/>
      <c r="M30" s="79"/>
    </row>
    <row r="31" spans="1:14" s="62" customFormat="1" ht="15" customHeight="1">
      <c r="A31" s="303" t="s">
        <v>26</v>
      </c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</row>
    <row r="32" spans="1:14" s="62" customFormat="1" ht="15" customHeight="1">
      <c r="A32" s="304" t="s">
        <v>34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</row>
    <row r="33" spans="1:14" s="62" customFormat="1" ht="14.25" customHeight="1">
      <c r="A33" s="84"/>
      <c r="B33" s="84"/>
      <c r="C33" s="84"/>
      <c r="D33" s="84"/>
      <c r="E33" s="84"/>
      <c r="F33" s="84"/>
      <c r="G33" s="84"/>
      <c r="H33" s="90"/>
      <c r="I33" s="84"/>
      <c r="J33" s="84"/>
      <c r="K33" s="84"/>
      <c r="L33" s="84"/>
      <c r="M33" s="84"/>
    </row>
    <row r="34" spans="1:14" ht="24" customHeight="1">
      <c r="A34" s="305" t="s">
        <v>27</v>
      </c>
      <c r="B34" s="305"/>
      <c r="C34" s="305"/>
      <c r="D34" s="305"/>
      <c r="E34" s="95"/>
      <c r="F34" s="96"/>
      <c r="G34" s="97"/>
      <c r="H34" s="94"/>
      <c r="N34" s="85" t="s">
        <v>28</v>
      </c>
    </row>
    <row r="35" spans="1:14" ht="12" customHeight="1">
      <c r="B35" s="63"/>
      <c r="C35" s="98" t="s">
        <v>29</v>
      </c>
      <c r="D35" s="77"/>
      <c r="E35" s="77"/>
      <c r="F35" s="99"/>
    </row>
    <row r="36" spans="1:14" ht="15" customHeight="1">
      <c r="A36" s="64" t="s">
        <v>36</v>
      </c>
      <c r="F36" s="4"/>
      <c r="H36" s="65"/>
    </row>
    <row r="37" spans="1:14" ht="17.25" customHeight="1">
      <c r="A37" s="64" t="s">
        <v>30</v>
      </c>
      <c r="F37" s="4"/>
      <c r="H37" s="65"/>
    </row>
    <row r="38" spans="1:14" ht="15" customHeight="1">
      <c r="A38" s="64" t="s">
        <v>37</v>
      </c>
    </row>
    <row r="39" spans="1:14" ht="15.75">
      <c r="A39" s="64"/>
    </row>
    <row r="40" spans="1:14" ht="15.75">
      <c r="A40" s="64"/>
    </row>
    <row r="41" spans="1:14" ht="15.75">
      <c r="A41" s="64"/>
    </row>
    <row r="44" spans="1:14">
      <c r="F44" s="65"/>
      <c r="G44" s="78"/>
      <c r="H44" s="66"/>
      <c r="I44" s="65"/>
      <c r="J44" s="65"/>
    </row>
    <row r="45" spans="1:14">
      <c r="F45" s="65"/>
      <c r="G45" s="65"/>
      <c r="H45" s="65"/>
      <c r="I45" s="65"/>
      <c r="J45" s="65"/>
    </row>
    <row r="46" spans="1:14">
      <c r="F46" s="65"/>
      <c r="G46" s="65"/>
      <c r="H46" s="65"/>
      <c r="I46" s="65"/>
      <c r="J46" s="65"/>
    </row>
    <row r="47" spans="1:14">
      <c r="G47" s="65"/>
      <c r="H47" s="65"/>
      <c r="I47" s="65"/>
      <c r="J47" s="65"/>
    </row>
  </sheetData>
  <mergeCells count="25">
    <mergeCell ref="M1:N1"/>
    <mergeCell ref="M2:N2"/>
    <mergeCell ref="M4:N4"/>
    <mergeCell ref="M5:N5"/>
    <mergeCell ref="C6:J6"/>
    <mergeCell ref="C7:J7"/>
    <mergeCell ref="L12:M12"/>
    <mergeCell ref="C8:J8"/>
    <mergeCell ref="C9:J9"/>
    <mergeCell ref="A11:A13"/>
    <mergeCell ref="B11:B13"/>
    <mergeCell ref="C11:C13"/>
    <mergeCell ref="D11:D13"/>
    <mergeCell ref="E11:G11"/>
    <mergeCell ref="H11:J11"/>
    <mergeCell ref="A31:M31"/>
    <mergeCell ref="A32:N32"/>
    <mergeCell ref="A34:D34"/>
    <mergeCell ref="K11:M11"/>
    <mergeCell ref="N11:N13"/>
    <mergeCell ref="E12:E13"/>
    <mergeCell ref="F12:G12"/>
    <mergeCell ref="H12:H13"/>
    <mergeCell ref="I12:J12"/>
    <mergeCell ref="K12:K13"/>
  </mergeCells>
  <pageMargins left="0.19685039370078741" right="0.23622047244094491" top="0.19685039370078741" bottom="0.19685039370078741" header="0.51181102362204722" footer="0.51181102362204722"/>
  <pageSetup paperSize="9" scale="5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391"/>
  <sheetViews>
    <sheetView topLeftCell="A13" zoomScale="90" zoomScaleNormal="90" workbookViewId="0">
      <selection activeCell="S17" sqref="S17"/>
    </sheetView>
  </sheetViews>
  <sheetFormatPr defaultRowHeight="12.75"/>
  <cols>
    <col min="1" max="1" width="3.7109375" style="265" customWidth="1"/>
    <col min="2" max="2" width="41.42578125" style="265" customWidth="1"/>
    <col min="3" max="3" width="7.140625" style="265" customWidth="1"/>
    <col min="4" max="4" width="9" style="265" customWidth="1"/>
    <col min="5" max="5" width="9.7109375" style="301" customWidth="1"/>
    <col min="6" max="6" width="12.7109375" style="301" customWidth="1"/>
    <col min="7" max="7" width="12.28515625" style="265" customWidth="1"/>
    <col min="8" max="8" width="11" style="302" customWidth="1"/>
    <col min="9" max="10" width="12.5703125" style="265" customWidth="1"/>
    <col min="11" max="12" width="11.42578125" style="265" customWidth="1"/>
    <col min="13" max="14" width="9.42578125" style="265" hidden="1" customWidth="1"/>
    <col min="15" max="15" width="11" style="265" hidden="1" customWidth="1"/>
    <col min="16" max="16" width="9.85546875" style="265" hidden="1" customWidth="1"/>
    <col min="17" max="17" width="11.28515625" style="265" customWidth="1"/>
    <col min="18" max="18" width="9.85546875" style="265" customWidth="1"/>
    <col min="19" max="19" width="11" style="265" customWidth="1"/>
    <col min="20" max="20" width="11" style="265" bestFit="1" customWidth="1"/>
    <col min="21" max="21" width="9.140625" style="265"/>
    <col min="22" max="22" width="16" style="265" customWidth="1"/>
    <col min="23" max="256" width="9.140625" style="265"/>
    <col min="257" max="257" width="3.7109375" style="265" customWidth="1"/>
    <col min="258" max="258" width="41.42578125" style="265" customWidth="1"/>
    <col min="259" max="259" width="7.140625" style="265" customWidth="1"/>
    <col min="260" max="260" width="9" style="265" customWidth="1"/>
    <col min="261" max="261" width="9.7109375" style="265" customWidth="1"/>
    <col min="262" max="262" width="12.7109375" style="265" customWidth="1"/>
    <col min="263" max="263" width="12.28515625" style="265" customWidth="1"/>
    <col min="264" max="264" width="11" style="265" customWidth="1"/>
    <col min="265" max="266" width="12.5703125" style="265" customWidth="1"/>
    <col min="267" max="268" width="11.42578125" style="265" customWidth="1"/>
    <col min="269" max="272" width="0" style="265" hidden="1" customWidth="1"/>
    <col min="273" max="273" width="11.28515625" style="265" customWidth="1"/>
    <col min="274" max="274" width="9.85546875" style="265" customWidth="1"/>
    <col min="275" max="275" width="11" style="265" customWidth="1"/>
    <col min="276" max="276" width="11" style="265" bestFit="1" customWidth="1"/>
    <col min="277" max="277" width="9.140625" style="265"/>
    <col min="278" max="278" width="16" style="265" customWidth="1"/>
    <col min="279" max="512" width="9.140625" style="265"/>
    <col min="513" max="513" width="3.7109375" style="265" customWidth="1"/>
    <col min="514" max="514" width="41.42578125" style="265" customWidth="1"/>
    <col min="515" max="515" width="7.140625" style="265" customWidth="1"/>
    <col min="516" max="516" width="9" style="265" customWidth="1"/>
    <col min="517" max="517" width="9.7109375" style="265" customWidth="1"/>
    <col min="518" max="518" width="12.7109375" style="265" customWidth="1"/>
    <col min="519" max="519" width="12.28515625" style="265" customWidth="1"/>
    <col min="520" max="520" width="11" style="265" customWidth="1"/>
    <col min="521" max="522" width="12.5703125" style="265" customWidth="1"/>
    <col min="523" max="524" width="11.42578125" style="265" customWidth="1"/>
    <col min="525" max="528" width="0" style="265" hidden="1" customWidth="1"/>
    <col min="529" max="529" width="11.28515625" style="265" customWidth="1"/>
    <col min="530" max="530" width="9.85546875" style="265" customWidth="1"/>
    <col min="531" max="531" width="11" style="265" customWidth="1"/>
    <col min="532" max="532" width="11" style="265" bestFit="1" customWidth="1"/>
    <col min="533" max="533" width="9.140625" style="265"/>
    <col min="534" max="534" width="16" style="265" customWidth="1"/>
    <col min="535" max="768" width="9.140625" style="265"/>
    <col min="769" max="769" width="3.7109375" style="265" customWidth="1"/>
    <col min="770" max="770" width="41.42578125" style="265" customWidth="1"/>
    <col min="771" max="771" width="7.140625" style="265" customWidth="1"/>
    <col min="772" max="772" width="9" style="265" customWidth="1"/>
    <col min="773" max="773" width="9.7109375" style="265" customWidth="1"/>
    <col min="774" max="774" width="12.7109375" style="265" customWidth="1"/>
    <col min="775" max="775" width="12.28515625" style="265" customWidth="1"/>
    <col min="776" max="776" width="11" style="265" customWidth="1"/>
    <col min="777" max="778" width="12.5703125" style="265" customWidth="1"/>
    <col min="779" max="780" width="11.42578125" style="265" customWidth="1"/>
    <col min="781" max="784" width="0" style="265" hidden="1" customWidth="1"/>
    <col min="785" max="785" width="11.28515625" style="265" customWidth="1"/>
    <col min="786" max="786" width="9.85546875" style="265" customWidth="1"/>
    <col min="787" max="787" width="11" style="265" customWidth="1"/>
    <col min="788" max="788" width="11" style="265" bestFit="1" customWidth="1"/>
    <col min="789" max="789" width="9.140625" style="265"/>
    <col min="790" max="790" width="16" style="265" customWidth="1"/>
    <col min="791" max="1024" width="9.140625" style="265"/>
    <col min="1025" max="1025" width="3.7109375" style="265" customWidth="1"/>
    <col min="1026" max="1026" width="41.42578125" style="265" customWidth="1"/>
    <col min="1027" max="1027" width="7.140625" style="265" customWidth="1"/>
    <col min="1028" max="1028" width="9" style="265" customWidth="1"/>
    <col min="1029" max="1029" width="9.7109375" style="265" customWidth="1"/>
    <col min="1030" max="1030" width="12.7109375" style="265" customWidth="1"/>
    <col min="1031" max="1031" width="12.28515625" style="265" customWidth="1"/>
    <col min="1032" max="1032" width="11" style="265" customWidth="1"/>
    <col min="1033" max="1034" width="12.5703125" style="265" customWidth="1"/>
    <col min="1035" max="1036" width="11.42578125" style="265" customWidth="1"/>
    <col min="1037" max="1040" width="0" style="265" hidden="1" customWidth="1"/>
    <col min="1041" max="1041" width="11.28515625" style="265" customWidth="1"/>
    <col min="1042" max="1042" width="9.85546875" style="265" customWidth="1"/>
    <col min="1043" max="1043" width="11" style="265" customWidth="1"/>
    <col min="1044" max="1044" width="11" style="265" bestFit="1" customWidth="1"/>
    <col min="1045" max="1045" width="9.140625" style="265"/>
    <col min="1046" max="1046" width="16" style="265" customWidth="1"/>
    <col min="1047" max="1280" width="9.140625" style="265"/>
    <col min="1281" max="1281" width="3.7109375" style="265" customWidth="1"/>
    <col min="1282" max="1282" width="41.42578125" style="265" customWidth="1"/>
    <col min="1283" max="1283" width="7.140625" style="265" customWidth="1"/>
    <col min="1284" max="1284" width="9" style="265" customWidth="1"/>
    <col min="1285" max="1285" width="9.7109375" style="265" customWidth="1"/>
    <col min="1286" max="1286" width="12.7109375" style="265" customWidth="1"/>
    <col min="1287" max="1287" width="12.28515625" style="265" customWidth="1"/>
    <col min="1288" max="1288" width="11" style="265" customWidth="1"/>
    <col min="1289" max="1290" width="12.5703125" style="265" customWidth="1"/>
    <col min="1291" max="1292" width="11.42578125" style="265" customWidth="1"/>
    <col min="1293" max="1296" width="0" style="265" hidden="1" customWidth="1"/>
    <col min="1297" max="1297" width="11.28515625" style="265" customWidth="1"/>
    <col min="1298" max="1298" width="9.85546875" style="265" customWidth="1"/>
    <col min="1299" max="1299" width="11" style="265" customWidth="1"/>
    <col min="1300" max="1300" width="11" style="265" bestFit="1" customWidth="1"/>
    <col min="1301" max="1301" width="9.140625" style="265"/>
    <col min="1302" max="1302" width="16" style="265" customWidth="1"/>
    <col min="1303" max="1536" width="9.140625" style="265"/>
    <col min="1537" max="1537" width="3.7109375" style="265" customWidth="1"/>
    <col min="1538" max="1538" width="41.42578125" style="265" customWidth="1"/>
    <col min="1539" max="1539" width="7.140625" style="265" customWidth="1"/>
    <col min="1540" max="1540" width="9" style="265" customWidth="1"/>
    <col min="1541" max="1541" width="9.7109375" style="265" customWidth="1"/>
    <col min="1542" max="1542" width="12.7109375" style="265" customWidth="1"/>
    <col min="1543" max="1543" width="12.28515625" style="265" customWidth="1"/>
    <col min="1544" max="1544" width="11" style="265" customWidth="1"/>
    <col min="1545" max="1546" width="12.5703125" style="265" customWidth="1"/>
    <col min="1547" max="1548" width="11.42578125" style="265" customWidth="1"/>
    <col min="1549" max="1552" width="0" style="265" hidden="1" customWidth="1"/>
    <col min="1553" max="1553" width="11.28515625" style="265" customWidth="1"/>
    <col min="1554" max="1554" width="9.85546875" style="265" customWidth="1"/>
    <col min="1555" max="1555" width="11" style="265" customWidth="1"/>
    <col min="1556" max="1556" width="11" style="265" bestFit="1" customWidth="1"/>
    <col min="1557" max="1557" width="9.140625" style="265"/>
    <col min="1558" max="1558" width="16" style="265" customWidth="1"/>
    <col min="1559" max="1792" width="9.140625" style="265"/>
    <col min="1793" max="1793" width="3.7109375" style="265" customWidth="1"/>
    <col min="1794" max="1794" width="41.42578125" style="265" customWidth="1"/>
    <col min="1795" max="1795" width="7.140625" style="265" customWidth="1"/>
    <col min="1796" max="1796" width="9" style="265" customWidth="1"/>
    <col min="1797" max="1797" width="9.7109375" style="265" customWidth="1"/>
    <col min="1798" max="1798" width="12.7109375" style="265" customWidth="1"/>
    <col min="1799" max="1799" width="12.28515625" style="265" customWidth="1"/>
    <col min="1800" max="1800" width="11" style="265" customWidth="1"/>
    <col min="1801" max="1802" width="12.5703125" style="265" customWidth="1"/>
    <col min="1803" max="1804" width="11.42578125" style="265" customWidth="1"/>
    <col min="1805" max="1808" width="0" style="265" hidden="1" customWidth="1"/>
    <col min="1809" max="1809" width="11.28515625" style="265" customWidth="1"/>
    <col min="1810" max="1810" width="9.85546875" style="265" customWidth="1"/>
    <col min="1811" max="1811" width="11" style="265" customWidth="1"/>
    <col min="1812" max="1812" width="11" style="265" bestFit="1" customWidth="1"/>
    <col min="1813" max="1813" width="9.140625" style="265"/>
    <col min="1814" max="1814" width="16" style="265" customWidth="1"/>
    <col min="1815" max="2048" width="9.140625" style="265"/>
    <col min="2049" max="2049" width="3.7109375" style="265" customWidth="1"/>
    <col min="2050" max="2050" width="41.42578125" style="265" customWidth="1"/>
    <col min="2051" max="2051" width="7.140625" style="265" customWidth="1"/>
    <col min="2052" max="2052" width="9" style="265" customWidth="1"/>
    <col min="2053" max="2053" width="9.7109375" style="265" customWidth="1"/>
    <col min="2054" max="2054" width="12.7109375" style="265" customWidth="1"/>
    <col min="2055" max="2055" width="12.28515625" style="265" customWidth="1"/>
    <col min="2056" max="2056" width="11" style="265" customWidth="1"/>
    <col min="2057" max="2058" width="12.5703125" style="265" customWidth="1"/>
    <col min="2059" max="2060" width="11.42578125" style="265" customWidth="1"/>
    <col min="2061" max="2064" width="0" style="265" hidden="1" customWidth="1"/>
    <col min="2065" max="2065" width="11.28515625" style="265" customWidth="1"/>
    <col min="2066" max="2066" width="9.85546875" style="265" customWidth="1"/>
    <col min="2067" max="2067" width="11" style="265" customWidth="1"/>
    <col min="2068" max="2068" width="11" style="265" bestFit="1" customWidth="1"/>
    <col min="2069" max="2069" width="9.140625" style="265"/>
    <col min="2070" max="2070" width="16" style="265" customWidth="1"/>
    <col min="2071" max="2304" width="9.140625" style="265"/>
    <col min="2305" max="2305" width="3.7109375" style="265" customWidth="1"/>
    <col min="2306" max="2306" width="41.42578125" style="265" customWidth="1"/>
    <col min="2307" max="2307" width="7.140625" style="265" customWidth="1"/>
    <col min="2308" max="2308" width="9" style="265" customWidth="1"/>
    <col min="2309" max="2309" width="9.7109375" style="265" customWidth="1"/>
    <col min="2310" max="2310" width="12.7109375" style="265" customWidth="1"/>
    <col min="2311" max="2311" width="12.28515625" style="265" customWidth="1"/>
    <col min="2312" max="2312" width="11" style="265" customWidth="1"/>
    <col min="2313" max="2314" width="12.5703125" style="265" customWidth="1"/>
    <col min="2315" max="2316" width="11.42578125" style="265" customWidth="1"/>
    <col min="2317" max="2320" width="0" style="265" hidden="1" customWidth="1"/>
    <col min="2321" max="2321" width="11.28515625" style="265" customWidth="1"/>
    <col min="2322" max="2322" width="9.85546875" style="265" customWidth="1"/>
    <col min="2323" max="2323" width="11" style="265" customWidth="1"/>
    <col min="2324" max="2324" width="11" style="265" bestFit="1" customWidth="1"/>
    <col min="2325" max="2325" width="9.140625" style="265"/>
    <col min="2326" max="2326" width="16" style="265" customWidth="1"/>
    <col min="2327" max="2560" width="9.140625" style="265"/>
    <col min="2561" max="2561" width="3.7109375" style="265" customWidth="1"/>
    <col min="2562" max="2562" width="41.42578125" style="265" customWidth="1"/>
    <col min="2563" max="2563" width="7.140625" style="265" customWidth="1"/>
    <col min="2564" max="2564" width="9" style="265" customWidth="1"/>
    <col min="2565" max="2565" width="9.7109375" style="265" customWidth="1"/>
    <col min="2566" max="2566" width="12.7109375" style="265" customWidth="1"/>
    <col min="2567" max="2567" width="12.28515625" style="265" customWidth="1"/>
    <col min="2568" max="2568" width="11" style="265" customWidth="1"/>
    <col min="2569" max="2570" width="12.5703125" style="265" customWidth="1"/>
    <col min="2571" max="2572" width="11.42578125" style="265" customWidth="1"/>
    <col min="2573" max="2576" width="0" style="265" hidden="1" customWidth="1"/>
    <col min="2577" max="2577" width="11.28515625" style="265" customWidth="1"/>
    <col min="2578" max="2578" width="9.85546875" style="265" customWidth="1"/>
    <col min="2579" max="2579" width="11" style="265" customWidth="1"/>
    <col min="2580" max="2580" width="11" style="265" bestFit="1" customWidth="1"/>
    <col min="2581" max="2581" width="9.140625" style="265"/>
    <col min="2582" max="2582" width="16" style="265" customWidth="1"/>
    <col min="2583" max="2816" width="9.140625" style="265"/>
    <col min="2817" max="2817" width="3.7109375" style="265" customWidth="1"/>
    <col min="2818" max="2818" width="41.42578125" style="265" customWidth="1"/>
    <col min="2819" max="2819" width="7.140625" style="265" customWidth="1"/>
    <col min="2820" max="2820" width="9" style="265" customWidth="1"/>
    <col min="2821" max="2821" width="9.7109375" style="265" customWidth="1"/>
    <col min="2822" max="2822" width="12.7109375" style="265" customWidth="1"/>
    <col min="2823" max="2823" width="12.28515625" style="265" customWidth="1"/>
    <col min="2824" max="2824" width="11" style="265" customWidth="1"/>
    <col min="2825" max="2826" width="12.5703125" style="265" customWidth="1"/>
    <col min="2827" max="2828" width="11.42578125" style="265" customWidth="1"/>
    <col min="2829" max="2832" width="0" style="265" hidden="1" customWidth="1"/>
    <col min="2833" max="2833" width="11.28515625" style="265" customWidth="1"/>
    <col min="2834" max="2834" width="9.85546875" style="265" customWidth="1"/>
    <col min="2835" max="2835" width="11" style="265" customWidth="1"/>
    <col min="2836" max="2836" width="11" style="265" bestFit="1" customWidth="1"/>
    <col min="2837" max="2837" width="9.140625" style="265"/>
    <col min="2838" max="2838" width="16" style="265" customWidth="1"/>
    <col min="2839" max="3072" width="9.140625" style="265"/>
    <col min="3073" max="3073" width="3.7109375" style="265" customWidth="1"/>
    <col min="3074" max="3074" width="41.42578125" style="265" customWidth="1"/>
    <col min="3075" max="3075" width="7.140625" style="265" customWidth="1"/>
    <col min="3076" max="3076" width="9" style="265" customWidth="1"/>
    <col min="3077" max="3077" width="9.7109375" style="265" customWidth="1"/>
    <col min="3078" max="3078" width="12.7109375" style="265" customWidth="1"/>
    <col min="3079" max="3079" width="12.28515625" style="265" customWidth="1"/>
    <col min="3080" max="3080" width="11" style="265" customWidth="1"/>
    <col min="3081" max="3082" width="12.5703125" style="265" customWidth="1"/>
    <col min="3083" max="3084" width="11.42578125" style="265" customWidth="1"/>
    <col min="3085" max="3088" width="0" style="265" hidden="1" customWidth="1"/>
    <col min="3089" max="3089" width="11.28515625" style="265" customWidth="1"/>
    <col min="3090" max="3090" width="9.85546875" style="265" customWidth="1"/>
    <col min="3091" max="3091" width="11" style="265" customWidth="1"/>
    <col min="3092" max="3092" width="11" style="265" bestFit="1" customWidth="1"/>
    <col min="3093" max="3093" width="9.140625" style="265"/>
    <col min="3094" max="3094" width="16" style="265" customWidth="1"/>
    <col min="3095" max="3328" width="9.140625" style="265"/>
    <col min="3329" max="3329" width="3.7109375" style="265" customWidth="1"/>
    <col min="3330" max="3330" width="41.42578125" style="265" customWidth="1"/>
    <col min="3331" max="3331" width="7.140625" style="265" customWidth="1"/>
    <col min="3332" max="3332" width="9" style="265" customWidth="1"/>
    <col min="3333" max="3333" width="9.7109375" style="265" customWidth="1"/>
    <col min="3334" max="3334" width="12.7109375" style="265" customWidth="1"/>
    <col min="3335" max="3335" width="12.28515625" style="265" customWidth="1"/>
    <col min="3336" max="3336" width="11" style="265" customWidth="1"/>
    <col min="3337" max="3338" width="12.5703125" style="265" customWidth="1"/>
    <col min="3339" max="3340" width="11.42578125" style="265" customWidth="1"/>
    <col min="3341" max="3344" width="0" style="265" hidden="1" customWidth="1"/>
    <col min="3345" max="3345" width="11.28515625" style="265" customWidth="1"/>
    <col min="3346" max="3346" width="9.85546875" style="265" customWidth="1"/>
    <col min="3347" max="3347" width="11" style="265" customWidth="1"/>
    <col min="3348" max="3348" width="11" style="265" bestFit="1" customWidth="1"/>
    <col min="3349" max="3349" width="9.140625" style="265"/>
    <col min="3350" max="3350" width="16" style="265" customWidth="1"/>
    <col min="3351" max="3584" width="9.140625" style="265"/>
    <col min="3585" max="3585" width="3.7109375" style="265" customWidth="1"/>
    <col min="3586" max="3586" width="41.42578125" style="265" customWidth="1"/>
    <col min="3587" max="3587" width="7.140625" style="265" customWidth="1"/>
    <col min="3588" max="3588" width="9" style="265" customWidth="1"/>
    <col min="3589" max="3589" width="9.7109375" style="265" customWidth="1"/>
    <col min="3590" max="3590" width="12.7109375" style="265" customWidth="1"/>
    <col min="3591" max="3591" width="12.28515625" style="265" customWidth="1"/>
    <col min="3592" max="3592" width="11" style="265" customWidth="1"/>
    <col min="3593" max="3594" width="12.5703125" style="265" customWidth="1"/>
    <col min="3595" max="3596" width="11.42578125" style="265" customWidth="1"/>
    <col min="3597" max="3600" width="0" style="265" hidden="1" customWidth="1"/>
    <col min="3601" max="3601" width="11.28515625" style="265" customWidth="1"/>
    <col min="3602" max="3602" width="9.85546875" style="265" customWidth="1"/>
    <col min="3603" max="3603" width="11" style="265" customWidth="1"/>
    <col min="3604" max="3604" width="11" style="265" bestFit="1" customWidth="1"/>
    <col min="3605" max="3605" width="9.140625" style="265"/>
    <col min="3606" max="3606" width="16" style="265" customWidth="1"/>
    <col min="3607" max="3840" width="9.140625" style="265"/>
    <col min="3841" max="3841" width="3.7109375" style="265" customWidth="1"/>
    <col min="3842" max="3842" width="41.42578125" style="265" customWidth="1"/>
    <col min="3843" max="3843" width="7.140625" style="265" customWidth="1"/>
    <col min="3844" max="3844" width="9" style="265" customWidth="1"/>
    <col min="3845" max="3845" width="9.7109375" style="265" customWidth="1"/>
    <col min="3846" max="3846" width="12.7109375" style="265" customWidth="1"/>
    <col min="3847" max="3847" width="12.28515625" style="265" customWidth="1"/>
    <col min="3848" max="3848" width="11" style="265" customWidth="1"/>
    <col min="3849" max="3850" width="12.5703125" style="265" customWidth="1"/>
    <col min="3851" max="3852" width="11.42578125" style="265" customWidth="1"/>
    <col min="3853" max="3856" width="0" style="265" hidden="1" customWidth="1"/>
    <col min="3857" max="3857" width="11.28515625" style="265" customWidth="1"/>
    <col min="3858" max="3858" width="9.85546875" style="265" customWidth="1"/>
    <col min="3859" max="3859" width="11" style="265" customWidth="1"/>
    <col min="3860" max="3860" width="11" style="265" bestFit="1" customWidth="1"/>
    <col min="3861" max="3861" width="9.140625" style="265"/>
    <col min="3862" max="3862" width="16" style="265" customWidth="1"/>
    <col min="3863" max="4096" width="9.140625" style="265"/>
    <col min="4097" max="4097" width="3.7109375" style="265" customWidth="1"/>
    <col min="4098" max="4098" width="41.42578125" style="265" customWidth="1"/>
    <col min="4099" max="4099" width="7.140625" style="265" customWidth="1"/>
    <col min="4100" max="4100" width="9" style="265" customWidth="1"/>
    <col min="4101" max="4101" width="9.7109375" style="265" customWidth="1"/>
    <col min="4102" max="4102" width="12.7109375" style="265" customWidth="1"/>
    <col min="4103" max="4103" width="12.28515625" style="265" customWidth="1"/>
    <col min="4104" max="4104" width="11" style="265" customWidth="1"/>
    <col min="4105" max="4106" width="12.5703125" style="265" customWidth="1"/>
    <col min="4107" max="4108" width="11.42578125" style="265" customWidth="1"/>
    <col min="4109" max="4112" width="0" style="265" hidden="1" customWidth="1"/>
    <col min="4113" max="4113" width="11.28515625" style="265" customWidth="1"/>
    <col min="4114" max="4114" width="9.85546875" style="265" customWidth="1"/>
    <col min="4115" max="4115" width="11" style="265" customWidth="1"/>
    <col min="4116" max="4116" width="11" style="265" bestFit="1" customWidth="1"/>
    <col min="4117" max="4117" width="9.140625" style="265"/>
    <col min="4118" max="4118" width="16" style="265" customWidth="1"/>
    <col min="4119" max="4352" width="9.140625" style="265"/>
    <col min="4353" max="4353" width="3.7109375" style="265" customWidth="1"/>
    <col min="4354" max="4354" width="41.42578125" style="265" customWidth="1"/>
    <col min="4355" max="4355" width="7.140625" style="265" customWidth="1"/>
    <col min="4356" max="4356" width="9" style="265" customWidth="1"/>
    <col min="4357" max="4357" width="9.7109375" style="265" customWidth="1"/>
    <col min="4358" max="4358" width="12.7109375" style="265" customWidth="1"/>
    <col min="4359" max="4359" width="12.28515625" style="265" customWidth="1"/>
    <col min="4360" max="4360" width="11" style="265" customWidth="1"/>
    <col min="4361" max="4362" width="12.5703125" style="265" customWidth="1"/>
    <col min="4363" max="4364" width="11.42578125" style="265" customWidth="1"/>
    <col min="4365" max="4368" width="0" style="265" hidden="1" customWidth="1"/>
    <col min="4369" max="4369" width="11.28515625" style="265" customWidth="1"/>
    <col min="4370" max="4370" width="9.85546875" style="265" customWidth="1"/>
    <col min="4371" max="4371" width="11" style="265" customWidth="1"/>
    <col min="4372" max="4372" width="11" style="265" bestFit="1" customWidth="1"/>
    <col min="4373" max="4373" width="9.140625" style="265"/>
    <col min="4374" max="4374" width="16" style="265" customWidth="1"/>
    <col min="4375" max="4608" width="9.140625" style="265"/>
    <col min="4609" max="4609" width="3.7109375" style="265" customWidth="1"/>
    <col min="4610" max="4610" width="41.42578125" style="265" customWidth="1"/>
    <col min="4611" max="4611" width="7.140625" style="265" customWidth="1"/>
    <col min="4612" max="4612" width="9" style="265" customWidth="1"/>
    <col min="4613" max="4613" width="9.7109375" style="265" customWidth="1"/>
    <col min="4614" max="4614" width="12.7109375" style="265" customWidth="1"/>
    <col min="4615" max="4615" width="12.28515625" style="265" customWidth="1"/>
    <col min="4616" max="4616" width="11" style="265" customWidth="1"/>
    <col min="4617" max="4618" width="12.5703125" style="265" customWidth="1"/>
    <col min="4619" max="4620" width="11.42578125" style="265" customWidth="1"/>
    <col min="4621" max="4624" width="0" style="265" hidden="1" customWidth="1"/>
    <col min="4625" max="4625" width="11.28515625" style="265" customWidth="1"/>
    <col min="4626" max="4626" width="9.85546875" style="265" customWidth="1"/>
    <col min="4627" max="4627" width="11" style="265" customWidth="1"/>
    <col min="4628" max="4628" width="11" style="265" bestFit="1" customWidth="1"/>
    <col min="4629" max="4629" width="9.140625" style="265"/>
    <col min="4630" max="4630" width="16" style="265" customWidth="1"/>
    <col min="4631" max="4864" width="9.140625" style="265"/>
    <col min="4865" max="4865" width="3.7109375" style="265" customWidth="1"/>
    <col min="4866" max="4866" width="41.42578125" style="265" customWidth="1"/>
    <col min="4867" max="4867" width="7.140625" style="265" customWidth="1"/>
    <col min="4868" max="4868" width="9" style="265" customWidth="1"/>
    <col min="4869" max="4869" width="9.7109375" style="265" customWidth="1"/>
    <col min="4870" max="4870" width="12.7109375" style="265" customWidth="1"/>
    <col min="4871" max="4871" width="12.28515625" style="265" customWidth="1"/>
    <col min="4872" max="4872" width="11" style="265" customWidth="1"/>
    <col min="4873" max="4874" width="12.5703125" style="265" customWidth="1"/>
    <col min="4875" max="4876" width="11.42578125" style="265" customWidth="1"/>
    <col min="4877" max="4880" width="0" style="265" hidden="1" customWidth="1"/>
    <col min="4881" max="4881" width="11.28515625" style="265" customWidth="1"/>
    <col min="4882" max="4882" width="9.85546875" style="265" customWidth="1"/>
    <col min="4883" max="4883" width="11" style="265" customWidth="1"/>
    <col min="4884" max="4884" width="11" style="265" bestFit="1" customWidth="1"/>
    <col min="4885" max="4885" width="9.140625" style="265"/>
    <col min="4886" max="4886" width="16" style="265" customWidth="1"/>
    <col min="4887" max="5120" width="9.140625" style="265"/>
    <col min="5121" max="5121" width="3.7109375" style="265" customWidth="1"/>
    <col min="5122" max="5122" width="41.42578125" style="265" customWidth="1"/>
    <col min="5123" max="5123" width="7.140625" style="265" customWidth="1"/>
    <col min="5124" max="5124" width="9" style="265" customWidth="1"/>
    <col min="5125" max="5125" width="9.7109375" style="265" customWidth="1"/>
    <col min="5126" max="5126" width="12.7109375" style="265" customWidth="1"/>
    <col min="5127" max="5127" width="12.28515625" style="265" customWidth="1"/>
    <col min="5128" max="5128" width="11" style="265" customWidth="1"/>
    <col min="5129" max="5130" width="12.5703125" style="265" customWidth="1"/>
    <col min="5131" max="5132" width="11.42578125" style="265" customWidth="1"/>
    <col min="5133" max="5136" width="0" style="265" hidden="1" customWidth="1"/>
    <col min="5137" max="5137" width="11.28515625" style="265" customWidth="1"/>
    <col min="5138" max="5138" width="9.85546875" style="265" customWidth="1"/>
    <col min="5139" max="5139" width="11" style="265" customWidth="1"/>
    <col min="5140" max="5140" width="11" style="265" bestFit="1" customWidth="1"/>
    <col min="5141" max="5141" width="9.140625" style="265"/>
    <col min="5142" max="5142" width="16" style="265" customWidth="1"/>
    <col min="5143" max="5376" width="9.140625" style="265"/>
    <col min="5377" max="5377" width="3.7109375" style="265" customWidth="1"/>
    <col min="5378" max="5378" width="41.42578125" style="265" customWidth="1"/>
    <col min="5379" max="5379" width="7.140625" style="265" customWidth="1"/>
    <col min="5380" max="5380" width="9" style="265" customWidth="1"/>
    <col min="5381" max="5381" width="9.7109375" style="265" customWidth="1"/>
    <col min="5382" max="5382" width="12.7109375" style="265" customWidth="1"/>
    <col min="5383" max="5383" width="12.28515625" style="265" customWidth="1"/>
    <col min="5384" max="5384" width="11" style="265" customWidth="1"/>
    <col min="5385" max="5386" width="12.5703125" style="265" customWidth="1"/>
    <col min="5387" max="5388" width="11.42578125" style="265" customWidth="1"/>
    <col min="5389" max="5392" width="0" style="265" hidden="1" customWidth="1"/>
    <col min="5393" max="5393" width="11.28515625" style="265" customWidth="1"/>
    <col min="5394" max="5394" width="9.85546875" style="265" customWidth="1"/>
    <col min="5395" max="5395" width="11" style="265" customWidth="1"/>
    <col min="5396" max="5396" width="11" style="265" bestFit="1" customWidth="1"/>
    <col min="5397" max="5397" width="9.140625" style="265"/>
    <col min="5398" max="5398" width="16" style="265" customWidth="1"/>
    <col min="5399" max="5632" width="9.140625" style="265"/>
    <col min="5633" max="5633" width="3.7109375" style="265" customWidth="1"/>
    <col min="5634" max="5634" width="41.42578125" style="265" customWidth="1"/>
    <col min="5635" max="5635" width="7.140625" style="265" customWidth="1"/>
    <col min="5636" max="5636" width="9" style="265" customWidth="1"/>
    <col min="5637" max="5637" width="9.7109375" style="265" customWidth="1"/>
    <col min="5638" max="5638" width="12.7109375" style="265" customWidth="1"/>
    <col min="5639" max="5639" width="12.28515625" style="265" customWidth="1"/>
    <col min="5640" max="5640" width="11" style="265" customWidth="1"/>
    <col min="5641" max="5642" width="12.5703125" style="265" customWidth="1"/>
    <col min="5643" max="5644" width="11.42578125" style="265" customWidth="1"/>
    <col min="5645" max="5648" width="0" style="265" hidden="1" customWidth="1"/>
    <col min="5649" max="5649" width="11.28515625" style="265" customWidth="1"/>
    <col min="5650" max="5650" width="9.85546875" style="265" customWidth="1"/>
    <col min="5651" max="5651" width="11" style="265" customWidth="1"/>
    <col min="5652" max="5652" width="11" style="265" bestFit="1" customWidth="1"/>
    <col min="5653" max="5653" width="9.140625" style="265"/>
    <col min="5654" max="5654" width="16" style="265" customWidth="1"/>
    <col min="5655" max="5888" width="9.140625" style="265"/>
    <col min="5889" max="5889" width="3.7109375" style="265" customWidth="1"/>
    <col min="5890" max="5890" width="41.42578125" style="265" customWidth="1"/>
    <col min="5891" max="5891" width="7.140625" style="265" customWidth="1"/>
    <col min="5892" max="5892" width="9" style="265" customWidth="1"/>
    <col min="5893" max="5893" width="9.7109375" style="265" customWidth="1"/>
    <col min="5894" max="5894" width="12.7109375" style="265" customWidth="1"/>
    <col min="5895" max="5895" width="12.28515625" style="265" customWidth="1"/>
    <col min="5896" max="5896" width="11" style="265" customWidth="1"/>
    <col min="5897" max="5898" width="12.5703125" style="265" customWidth="1"/>
    <col min="5899" max="5900" width="11.42578125" style="265" customWidth="1"/>
    <col min="5901" max="5904" width="0" style="265" hidden="1" customWidth="1"/>
    <col min="5905" max="5905" width="11.28515625" style="265" customWidth="1"/>
    <col min="5906" max="5906" width="9.85546875" style="265" customWidth="1"/>
    <col min="5907" max="5907" width="11" style="265" customWidth="1"/>
    <col min="5908" max="5908" width="11" style="265" bestFit="1" customWidth="1"/>
    <col min="5909" max="5909" width="9.140625" style="265"/>
    <col min="5910" max="5910" width="16" style="265" customWidth="1"/>
    <col min="5911" max="6144" width="9.140625" style="265"/>
    <col min="6145" max="6145" width="3.7109375" style="265" customWidth="1"/>
    <col min="6146" max="6146" width="41.42578125" style="265" customWidth="1"/>
    <col min="6147" max="6147" width="7.140625" style="265" customWidth="1"/>
    <col min="6148" max="6148" width="9" style="265" customWidth="1"/>
    <col min="6149" max="6149" width="9.7109375" style="265" customWidth="1"/>
    <col min="6150" max="6150" width="12.7109375" style="265" customWidth="1"/>
    <col min="6151" max="6151" width="12.28515625" style="265" customWidth="1"/>
    <col min="6152" max="6152" width="11" style="265" customWidth="1"/>
    <col min="6153" max="6154" width="12.5703125" style="265" customWidth="1"/>
    <col min="6155" max="6156" width="11.42578125" style="265" customWidth="1"/>
    <col min="6157" max="6160" width="0" style="265" hidden="1" customWidth="1"/>
    <col min="6161" max="6161" width="11.28515625" style="265" customWidth="1"/>
    <col min="6162" max="6162" width="9.85546875" style="265" customWidth="1"/>
    <col min="6163" max="6163" width="11" style="265" customWidth="1"/>
    <col min="6164" max="6164" width="11" style="265" bestFit="1" customWidth="1"/>
    <col min="6165" max="6165" width="9.140625" style="265"/>
    <col min="6166" max="6166" width="16" style="265" customWidth="1"/>
    <col min="6167" max="6400" width="9.140625" style="265"/>
    <col min="6401" max="6401" width="3.7109375" style="265" customWidth="1"/>
    <col min="6402" max="6402" width="41.42578125" style="265" customWidth="1"/>
    <col min="6403" max="6403" width="7.140625" style="265" customWidth="1"/>
    <col min="6404" max="6404" width="9" style="265" customWidth="1"/>
    <col min="6405" max="6405" width="9.7109375" style="265" customWidth="1"/>
    <col min="6406" max="6406" width="12.7109375" style="265" customWidth="1"/>
    <col min="6407" max="6407" width="12.28515625" style="265" customWidth="1"/>
    <col min="6408" max="6408" width="11" style="265" customWidth="1"/>
    <col min="6409" max="6410" width="12.5703125" style="265" customWidth="1"/>
    <col min="6411" max="6412" width="11.42578125" style="265" customWidth="1"/>
    <col min="6413" max="6416" width="0" style="265" hidden="1" customWidth="1"/>
    <col min="6417" max="6417" width="11.28515625" style="265" customWidth="1"/>
    <col min="6418" max="6418" width="9.85546875" style="265" customWidth="1"/>
    <col min="6419" max="6419" width="11" style="265" customWidth="1"/>
    <col min="6420" max="6420" width="11" style="265" bestFit="1" customWidth="1"/>
    <col min="6421" max="6421" width="9.140625" style="265"/>
    <col min="6422" max="6422" width="16" style="265" customWidth="1"/>
    <col min="6423" max="6656" width="9.140625" style="265"/>
    <col min="6657" max="6657" width="3.7109375" style="265" customWidth="1"/>
    <col min="6658" max="6658" width="41.42578125" style="265" customWidth="1"/>
    <col min="6659" max="6659" width="7.140625" style="265" customWidth="1"/>
    <col min="6660" max="6660" width="9" style="265" customWidth="1"/>
    <col min="6661" max="6661" width="9.7109375" style="265" customWidth="1"/>
    <col min="6662" max="6662" width="12.7109375" style="265" customWidth="1"/>
    <col min="6663" max="6663" width="12.28515625" style="265" customWidth="1"/>
    <col min="6664" max="6664" width="11" style="265" customWidth="1"/>
    <col min="6665" max="6666" width="12.5703125" style="265" customWidth="1"/>
    <col min="6667" max="6668" width="11.42578125" style="265" customWidth="1"/>
    <col min="6669" max="6672" width="0" style="265" hidden="1" customWidth="1"/>
    <col min="6673" max="6673" width="11.28515625" style="265" customWidth="1"/>
    <col min="6674" max="6674" width="9.85546875" style="265" customWidth="1"/>
    <col min="6675" max="6675" width="11" style="265" customWidth="1"/>
    <col min="6676" max="6676" width="11" style="265" bestFit="1" customWidth="1"/>
    <col min="6677" max="6677" width="9.140625" style="265"/>
    <col min="6678" max="6678" width="16" style="265" customWidth="1"/>
    <col min="6679" max="6912" width="9.140625" style="265"/>
    <col min="6913" max="6913" width="3.7109375" style="265" customWidth="1"/>
    <col min="6914" max="6914" width="41.42578125" style="265" customWidth="1"/>
    <col min="6915" max="6915" width="7.140625" style="265" customWidth="1"/>
    <col min="6916" max="6916" width="9" style="265" customWidth="1"/>
    <col min="6917" max="6917" width="9.7109375" style="265" customWidth="1"/>
    <col min="6918" max="6918" width="12.7109375" style="265" customWidth="1"/>
    <col min="6919" max="6919" width="12.28515625" style="265" customWidth="1"/>
    <col min="6920" max="6920" width="11" style="265" customWidth="1"/>
    <col min="6921" max="6922" width="12.5703125" style="265" customWidth="1"/>
    <col min="6923" max="6924" width="11.42578125" style="265" customWidth="1"/>
    <col min="6925" max="6928" width="0" style="265" hidden="1" customWidth="1"/>
    <col min="6929" max="6929" width="11.28515625" style="265" customWidth="1"/>
    <col min="6930" max="6930" width="9.85546875" style="265" customWidth="1"/>
    <col min="6931" max="6931" width="11" style="265" customWidth="1"/>
    <col min="6932" max="6932" width="11" style="265" bestFit="1" customWidth="1"/>
    <col min="6933" max="6933" width="9.140625" style="265"/>
    <col min="6934" max="6934" width="16" style="265" customWidth="1"/>
    <col min="6935" max="7168" width="9.140625" style="265"/>
    <col min="7169" max="7169" width="3.7109375" style="265" customWidth="1"/>
    <col min="7170" max="7170" width="41.42578125" style="265" customWidth="1"/>
    <col min="7171" max="7171" width="7.140625" style="265" customWidth="1"/>
    <col min="7172" max="7172" width="9" style="265" customWidth="1"/>
    <col min="7173" max="7173" width="9.7109375" style="265" customWidth="1"/>
    <col min="7174" max="7174" width="12.7109375" style="265" customWidth="1"/>
    <col min="7175" max="7175" width="12.28515625" style="265" customWidth="1"/>
    <col min="7176" max="7176" width="11" style="265" customWidth="1"/>
    <col min="7177" max="7178" width="12.5703125" style="265" customWidth="1"/>
    <col min="7179" max="7180" width="11.42578125" style="265" customWidth="1"/>
    <col min="7181" max="7184" width="0" style="265" hidden="1" customWidth="1"/>
    <col min="7185" max="7185" width="11.28515625" style="265" customWidth="1"/>
    <col min="7186" max="7186" width="9.85546875" style="265" customWidth="1"/>
    <col min="7187" max="7187" width="11" style="265" customWidth="1"/>
    <col min="7188" max="7188" width="11" style="265" bestFit="1" customWidth="1"/>
    <col min="7189" max="7189" width="9.140625" style="265"/>
    <col min="7190" max="7190" width="16" style="265" customWidth="1"/>
    <col min="7191" max="7424" width="9.140625" style="265"/>
    <col min="7425" max="7425" width="3.7109375" style="265" customWidth="1"/>
    <col min="7426" max="7426" width="41.42578125" style="265" customWidth="1"/>
    <col min="7427" max="7427" width="7.140625" style="265" customWidth="1"/>
    <col min="7428" max="7428" width="9" style="265" customWidth="1"/>
    <col min="7429" max="7429" width="9.7109375" style="265" customWidth="1"/>
    <col min="7430" max="7430" width="12.7109375" style="265" customWidth="1"/>
    <col min="7431" max="7431" width="12.28515625" style="265" customWidth="1"/>
    <col min="7432" max="7432" width="11" style="265" customWidth="1"/>
    <col min="7433" max="7434" width="12.5703125" style="265" customWidth="1"/>
    <col min="7435" max="7436" width="11.42578125" style="265" customWidth="1"/>
    <col min="7437" max="7440" width="0" style="265" hidden="1" customWidth="1"/>
    <col min="7441" max="7441" width="11.28515625" style="265" customWidth="1"/>
    <col min="7442" max="7442" width="9.85546875" style="265" customWidth="1"/>
    <col min="7443" max="7443" width="11" style="265" customWidth="1"/>
    <col min="7444" max="7444" width="11" style="265" bestFit="1" customWidth="1"/>
    <col min="7445" max="7445" width="9.140625" style="265"/>
    <col min="7446" max="7446" width="16" style="265" customWidth="1"/>
    <col min="7447" max="7680" width="9.140625" style="265"/>
    <col min="7681" max="7681" width="3.7109375" style="265" customWidth="1"/>
    <col min="7682" max="7682" width="41.42578125" style="265" customWidth="1"/>
    <col min="7683" max="7683" width="7.140625" style="265" customWidth="1"/>
    <col min="7684" max="7684" width="9" style="265" customWidth="1"/>
    <col min="7685" max="7685" width="9.7109375" style="265" customWidth="1"/>
    <col min="7686" max="7686" width="12.7109375" style="265" customWidth="1"/>
    <col min="7687" max="7687" width="12.28515625" style="265" customWidth="1"/>
    <col min="7688" max="7688" width="11" style="265" customWidth="1"/>
    <col min="7689" max="7690" width="12.5703125" style="265" customWidth="1"/>
    <col min="7691" max="7692" width="11.42578125" style="265" customWidth="1"/>
    <col min="7693" max="7696" width="0" style="265" hidden="1" customWidth="1"/>
    <col min="7697" max="7697" width="11.28515625" style="265" customWidth="1"/>
    <col min="7698" max="7698" width="9.85546875" style="265" customWidth="1"/>
    <col min="7699" max="7699" width="11" style="265" customWidth="1"/>
    <col min="7700" max="7700" width="11" style="265" bestFit="1" customWidth="1"/>
    <col min="7701" max="7701" width="9.140625" style="265"/>
    <col min="7702" max="7702" width="16" style="265" customWidth="1"/>
    <col min="7703" max="7936" width="9.140625" style="265"/>
    <col min="7937" max="7937" width="3.7109375" style="265" customWidth="1"/>
    <col min="7938" max="7938" width="41.42578125" style="265" customWidth="1"/>
    <col min="7939" max="7939" width="7.140625" style="265" customWidth="1"/>
    <col min="7940" max="7940" width="9" style="265" customWidth="1"/>
    <col min="7941" max="7941" width="9.7109375" style="265" customWidth="1"/>
    <col min="7942" max="7942" width="12.7109375" style="265" customWidth="1"/>
    <col min="7943" max="7943" width="12.28515625" style="265" customWidth="1"/>
    <col min="7944" max="7944" width="11" style="265" customWidth="1"/>
    <col min="7945" max="7946" width="12.5703125" style="265" customWidth="1"/>
    <col min="7947" max="7948" width="11.42578125" style="265" customWidth="1"/>
    <col min="7949" max="7952" width="0" style="265" hidden="1" customWidth="1"/>
    <col min="7953" max="7953" width="11.28515625" style="265" customWidth="1"/>
    <col min="7954" max="7954" width="9.85546875" style="265" customWidth="1"/>
    <col min="7955" max="7955" width="11" style="265" customWidth="1"/>
    <col min="7956" max="7956" width="11" style="265" bestFit="1" customWidth="1"/>
    <col min="7957" max="7957" width="9.140625" style="265"/>
    <col min="7958" max="7958" width="16" style="265" customWidth="1"/>
    <col min="7959" max="8192" width="9.140625" style="265"/>
    <col min="8193" max="8193" width="3.7109375" style="265" customWidth="1"/>
    <col min="8194" max="8194" width="41.42578125" style="265" customWidth="1"/>
    <col min="8195" max="8195" width="7.140625" style="265" customWidth="1"/>
    <col min="8196" max="8196" width="9" style="265" customWidth="1"/>
    <col min="8197" max="8197" width="9.7109375" style="265" customWidth="1"/>
    <col min="8198" max="8198" width="12.7109375" style="265" customWidth="1"/>
    <col min="8199" max="8199" width="12.28515625" style="265" customWidth="1"/>
    <col min="8200" max="8200" width="11" style="265" customWidth="1"/>
    <col min="8201" max="8202" width="12.5703125" style="265" customWidth="1"/>
    <col min="8203" max="8204" width="11.42578125" style="265" customWidth="1"/>
    <col min="8205" max="8208" width="0" style="265" hidden="1" customWidth="1"/>
    <col min="8209" max="8209" width="11.28515625" style="265" customWidth="1"/>
    <col min="8210" max="8210" width="9.85546875" style="265" customWidth="1"/>
    <col min="8211" max="8211" width="11" style="265" customWidth="1"/>
    <col min="8212" max="8212" width="11" style="265" bestFit="1" customWidth="1"/>
    <col min="8213" max="8213" width="9.140625" style="265"/>
    <col min="8214" max="8214" width="16" style="265" customWidth="1"/>
    <col min="8215" max="8448" width="9.140625" style="265"/>
    <col min="8449" max="8449" width="3.7109375" style="265" customWidth="1"/>
    <col min="8450" max="8450" width="41.42578125" style="265" customWidth="1"/>
    <col min="8451" max="8451" width="7.140625" style="265" customWidth="1"/>
    <col min="8452" max="8452" width="9" style="265" customWidth="1"/>
    <col min="8453" max="8453" width="9.7109375" style="265" customWidth="1"/>
    <col min="8454" max="8454" width="12.7109375" style="265" customWidth="1"/>
    <col min="8455" max="8455" width="12.28515625" style="265" customWidth="1"/>
    <col min="8456" max="8456" width="11" style="265" customWidth="1"/>
    <col min="8457" max="8458" width="12.5703125" style="265" customWidth="1"/>
    <col min="8459" max="8460" width="11.42578125" style="265" customWidth="1"/>
    <col min="8461" max="8464" width="0" style="265" hidden="1" customWidth="1"/>
    <col min="8465" max="8465" width="11.28515625" style="265" customWidth="1"/>
    <col min="8466" max="8466" width="9.85546875" style="265" customWidth="1"/>
    <col min="8467" max="8467" width="11" style="265" customWidth="1"/>
    <col min="8468" max="8468" width="11" style="265" bestFit="1" customWidth="1"/>
    <col min="8469" max="8469" width="9.140625" style="265"/>
    <col min="8470" max="8470" width="16" style="265" customWidth="1"/>
    <col min="8471" max="8704" width="9.140625" style="265"/>
    <col min="8705" max="8705" width="3.7109375" style="265" customWidth="1"/>
    <col min="8706" max="8706" width="41.42578125" style="265" customWidth="1"/>
    <col min="8707" max="8707" width="7.140625" style="265" customWidth="1"/>
    <col min="8708" max="8708" width="9" style="265" customWidth="1"/>
    <col min="8709" max="8709" width="9.7109375" style="265" customWidth="1"/>
    <col min="8710" max="8710" width="12.7109375" style="265" customWidth="1"/>
    <col min="8711" max="8711" width="12.28515625" style="265" customWidth="1"/>
    <col min="8712" max="8712" width="11" style="265" customWidth="1"/>
    <col min="8713" max="8714" width="12.5703125" style="265" customWidth="1"/>
    <col min="8715" max="8716" width="11.42578125" style="265" customWidth="1"/>
    <col min="8717" max="8720" width="0" style="265" hidden="1" customWidth="1"/>
    <col min="8721" max="8721" width="11.28515625" style="265" customWidth="1"/>
    <col min="8722" max="8722" width="9.85546875" style="265" customWidth="1"/>
    <col min="8723" max="8723" width="11" style="265" customWidth="1"/>
    <col min="8724" max="8724" width="11" style="265" bestFit="1" customWidth="1"/>
    <col min="8725" max="8725" width="9.140625" style="265"/>
    <col min="8726" max="8726" width="16" style="265" customWidth="1"/>
    <col min="8727" max="8960" width="9.140625" style="265"/>
    <col min="8961" max="8961" width="3.7109375" style="265" customWidth="1"/>
    <col min="8962" max="8962" width="41.42578125" style="265" customWidth="1"/>
    <col min="8963" max="8963" width="7.140625" style="265" customWidth="1"/>
    <col min="8964" max="8964" width="9" style="265" customWidth="1"/>
    <col min="8965" max="8965" width="9.7109375" style="265" customWidth="1"/>
    <col min="8966" max="8966" width="12.7109375" style="265" customWidth="1"/>
    <col min="8967" max="8967" width="12.28515625" style="265" customWidth="1"/>
    <col min="8968" max="8968" width="11" style="265" customWidth="1"/>
    <col min="8969" max="8970" width="12.5703125" style="265" customWidth="1"/>
    <col min="8971" max="8972" width="11.42578125" style="265" customWidth="1"/>
    <col min="8973" max="8976" width="0" style="265" hidden="1" customWidth="1"/>
    <col min="8977" max="8977" width="11.28515625" style="265" customWidth="1"/>
    <col min="8978" max="8978" width="9.85546875" style="265" customWidth="1"/>
    <col min="8979" max="8979" width="11" style="265" customWidth="1"/>
    <col min="8980" max="8980" width="11" style="265" bestFit="1" customWidth="1"/>
    <col min="8981" max="8981" width="9.140625" style="265"/>
    <col min="8982" max="8982" width="16" style="265" customWidth="1"/>
    <col min="8983" max="9216" width="9.140625" style="265"/>
    <col min="9217" max="9217" width="3.7109375" style="265" customWidth="1"/>
    <col min="9218" max="9218" width="41.42578125" style="265" customWidth="1"/>
    <col min="9219" max="9219" width="7.140625" style="265" customWidth="1"/>
    <col min="9220" max="9220" width="9" style="265" customWidth="1"/>
    <col min="9221" max="9221" width="9.7109375" style="265" customWidth="1"/>
    <col min="9222" max="9222" width="12.7109375" style="265" customWidth="1"/>
    <col min="9223" max="9223" width="12.28515625" style="265" customWidth="1"/>
    <col min="9224" max="9224" width="11" style="265" customWidth="1"/>
    <col min="9225" max="9226" width="12.5703125" style="265" customWidth="1"/>
    <col min="9227" max="9228" width="11.42578125" style="265" customWidth="1"/>
    <col min="9229" max="9232" width="0" style="265" hidden="1" customWidth="1"/>
    <col min="9233" max="9233" width="11.28515625" style="265" customWidth="1"/>
    <col min="9234" max="9234" width="9.85546875" style="265" customWidth="1"/>
    <col min="9235" max="9235" width="11" style="265" customWidth="1"/>
    <col min="9236" max="9236" width="11" style="265" bestFit="1" customWidth="1"/>
    <col min="9237" max="9237" width="9.140625" style="265"/>
    <col min="9238" max="9238" width="16" style="265" customWidth="1"/>
    <col min="9239" max="9472" width="9.140625" style="265"/>
    <col min="9473" max="9473" width="3.7109375" style="265" customWidth="1"/>
    <col min="9474" max="9474" width="41.42578125" style="265" customWidth="1"/>
    <col min="9475" max="9475" width="7.140625" style="265" customWidth="1"/>
    <col min="9476" max="9476" width="9" style="265" customWidth="1"/>
    <col min="9477" max="9477" width="9.7109375" style="265" customWidth="1"/>
    <col min="9478" max="9478" width="12.7109375" style="265" customWidth="1"/>
    <col min="9479" max="9479" width="12.28515625" style="265" customWidth="1"/>
    <col min="9480" max="9480" width="11" style="265" customWidth="1"/>
    <col min="9481" max="9482" width="12.5703125" style="265" customWidth="1"/>
    <col min="9483" max="9484" width="11.42578125" style="265" customWidth="1"/>
    <col min="9485" max="9488" width="0" style="265" hidden="1" customWidth="1"/>
    <col min="9489" max="9489" width="11.28515625" style="265" customWidth="1"/>
    <col min="9490" max="9490" width="9.85546875" style="265" customWidth="1"/>
    <col min="9491" max="9491" width="11" style="265" customWidth="1"/>
    <col min="9492" max="9492" width="11" style="265" bestFit="1" customWidth="1"/>
    <col min="9493" max="9493" width="9.140625" style="265"/>
    <col min="9494" max="9494" width="16" style="265" customWidth="1"/>
    <col min="9495" max="9728" width="9.140625" style="265"/>
    <col min="9729" max="9729" width="3.7109375" style="265" customWidth="1"/>
    <col min="9730" max="9730" width="41.42578125" style="265" customWidth="1"/>
    <col min="9731" max="9731" width="7.140625" style="265" customWidth="1"/>
    <col min="9732" max="9732" width="9" style="265" customWidth="1"/>
    <col min="9733" max="9733" width="9.7109375" style="265" customWidth="1"/>
    <col min="9734" max="9734" width="12.7109375" style="265" customWidth="1"/>
    <col min="9735" max="9735" width="12.28515625" style="265" customWidth="1"/>
    <col min="9736" max="9736" width="11" style="265" customWidth="1"/>
    <col min="9737" max="9738" width="12.5703125" style="265" customWidth="1"/>
    <col min="9739" max="9740" width="11.42578125" style="265" customWidth="1"/>
    <col min="9741" max="9744" width="0" style="265" hidden="1" customWidth="1"/>
    <col min="9745" max="9745" width="11.28515625" style="265" customWidth="1"/>
    <col min="9746" max="9746" width="9.85546875" style="265" customWidth="1"/>
    <col min="9747" max="9747" width="11" style="265" customWidth="1"/>
    <col min="9748" max="9748" width="11" style="265" bestFit="1" customWidth="1"/>
    <col min="9749" max="9749" width="9.140625" style="265"/>
    <col min="9750" max="9750" width="16" style="265" customWidth="1"/>
    <col min="9751" max="9984" width="9.140625" style="265"/>
    <col min="9985" max="9985" width="3.7109375" style="265" customWidth="1"/>
    <col min="9986" max="9986" width="41.42578125" style="265" customWidth="1"/>
    <col min="9987" max="9987" width="7.140625" style="265" customWidth="1"/>
    <col min="9988" max="9988" width="9" style="265" customWidth="1"/>
    <col min="9989" max="9989" width="9.7109375" style="265" customWidth="1"/>
    <col min="9990" max="9990" width="12.7109375" style="265" customWidth="1"/>
    <col min="9991" max="9991" width="12.28515625" style="265" customWidth="1"/>
    <col min="9992" max="9992" width="11" style="265" customWidth="1"/>
    <col min="9993" max="9994" width="12.5703125" style="265" customWidth="1"/>
    <col min="9995" max="9996" width="11.42578125" style="265" customWidth="1"/>
    <col min="9997" max="10000" width="0" style="265" hidden="1" customWidth="1"/>
    <col min="10001" max="10001" width="11.28515625" style="265" customWidth="1"/>
    <col min="10002" max="10002" width="9.85546875" style="265" customWidth="1"/>
    <col min="10003" max="10003" width="11" style="265" customWidth="1"/>
    <col min="10004" max="10004" width="11" style="265" bestFit="1" customWidth="1"/>
    <col min="10005" max="10005" width="9.140625" style="265"/>
    <col min="10006" max="10006" width="16" style="265" customWidth="1"/>
    <col min="10007" max="10240" width="9.140625" style="265"/>
    <col min="10241" max="10241" width="3.7109375" style="265" customWidth="1"/>
    <col min="10242" max="10242" width="41.42578125" style="265" customWidth="1"/>
    <col min="10243" max="10243" width="7.140625" style="265" customWidth="1"/>
    <col min="10244" max="10244" width="9" style="265" customWidth="1"/>
    <col min="10245" max="10245" width="9.7109375" style="265" customWidth="1"/>
    <col min="10246" max="10246" width="12.7109375" style="265" customWidth="1"/>
    <col min="10247" max="10247" width="12.28515625" style="265" customWidth="1"/>
    <col min="10248" max="10248" width="11" style="265" customWidth="1"/>
    <col min="10249" max="10250" width="12.5703125" style="265" customWidth="1"/>
    <col min="10251" max="10252" width="11.42578125" style="265" customWidth="1"/>
    <col min="10253" max="10256" width="0" style="265" hidden="1" customWidth="1"/>
    <col min="10257" max="10257" width="11.28515625" style="265" customWidth="1"/>
    <col min="10258" max="10258" width="9.85546875" style="265" customWidth="1"/>
    <col min="10259" max="10259" width="11" style="265" customWidth="1"/>
    <col min="10260" max="10260" width="11" style="265" bestFit="1" customWidth="1"/>
    <col min="10261" max="10261" width="9.140625" style="265"/>
    <col min="10262" max="10262" width="16" style="265" customWidth="1"/>
    <col min="10263" max="10496" width="9.140625" style="265"/>
    <col min="10497" max="10497" width="3.7109375" style="265" customWidth="1"/>
    <col min="10498" max="10498" width="41.42578125" style="265" customWidth="1"/>
    <col min="10499" max="10499" width="7.140625" style="265" customWidth="1"/>
    <col min="10500" max="10500" width="9" style="265" customWidth="1"/>
    <col min="10501" max="10501" width="9.7109375" style="265" customWidth="1"/>
    <col min="10502" max="10502" width="12.7109375" style="265" customWidth="1"/>
    <col min="10503" max="10503" width="12.28515625" style="265" customWidth="1"/>
    <col min="10504" max="10504" width="11" style="265" customWidth="1"/>
    <col min="10505" max="10506" width="12.5703125" style="265" customWidth="1"/>
    <col min="10507" max="10508" width="11.42578125" style="265" customWidth="1"/>
    <col min="10509" max="10512" width="0" style="265" hidden="1" customWidth="1"/>
    <col min="10513" max="10513" width="11.28515625" style="265" customWidth="1"/>
    <col min="10514" max="10514" width="9.85546875" style="265" customWidth="1"/>
    <col min="10515" max="10515" width="11" style="265" customWidth="1"/>
    <col min="10516" max="10516" width="11" style="265" bestFit="1" customWidth="1"/>
    <col min="10517" max="10517" width="9.140625" style="265"/>
    <col min="10518" max="10518" width="16" style="265" customWidth="1"/>
    <col min="10519" max="10752" width="9.140625" style="265"/>
    <col min="10753" max="10753" width="3.7109375" style="265" customWidth="1"/>
    <col min="10754" max="10754" width="41.42578125" style="265" customWidth="1"/>
    <col min="10755" max="10755" width="7.140625" style="265" customWidth="1"/>
    <col min="10756" max="10756" width="9" style="265" customWidth="1"/>
    <col min="10757" max="10757" width="9.7109375" style="265" customWidth="1"/>
    <col min="10758" max="10758" width="12.7109375" style="265" customWidth="1"/>
    <col min="10759" max="10759" width="12.28515625" style="265" customWidth="1"/>
    <col min="10760" max="10760" width="11" style="265" customWidth="1"/>
    <col min="10761" max="10762" width="12.5703125" style="265" customWidth="1"/>
    <col min="10763" max="10764" width="11.42578125" style="265" customWidth="1"/>
    <col min="10765" max="10768" width="0" style="265" hidden="1" customWidth="1"/>
    <col min="10769" max="10769" width="11.28515625" style="265" customWidth="1"/>
    <col min="10770" max="10770" width="9.85546875" style="265" customWidth="1"/>
    <col min="10771" max="10771" width="11" style="265" customWidth="1"/>
    <col min="10772" max="10772" width="11" style="265" bestFit="1" customWidth="1"/>
    <col min="10773" max="10773" width="9.140625" style="265"/>
    <col min="10774" max="10774" width="16" style="265" customWidth="1"/>
    <col min="10775" max="11008" width="9.140625" style="265"/>
    <col min="11009" max="11009" width="3.7109375" style="265" customWidth="1"/>
    <col min="11010" max="11010" width="41.42578125" style="265" customWidth="1"/>
    <col min="11011" max="11011" width="7.140625" style="265" customWidth="1"/>
    <col min="11012" max="11012" width="9" style="265" customWidth="1"/>
    <col min="11013" max="11013" width="9.7109375" style="265" customWidth="1"/>
    <col min="11014" max="11014" width="12.7109375" style="265" customWidth="1"/>
    <col min="11015" max="11015" width="12.28515625" style="265" customWidth="1"/>
    <col min="11016" max="11016" width="11" style="265" customWidth="1"/>
    <col min="11017" max="11018" width="12.5703125" style="265" customWidth="1"/>
    <col min="11019" max="11020" width="11.42578125" style="265" customWidth="1"/>
    <col min="11021" max="11024" width="0" style="265" hidden="1" customWidth="1"/>
    <col min="11025" max="11025" width="11.28515625" style="265" customWidth="1"/>
    <col min="11026" max="11026" width="9.85546875" style="265" customWidth="1"/>
    <col min="11027" max="11027" width="11" style="265" customWidth="1"/>
    <col min="11028" max="11028" width="11" style="265" bestFit="1" customWidth="1"/>
    <col min="11029" max="11029" width="9.140625" style="265"/>
    <col min="11030" max="11030" width="16" style="265" customWidth="1"/>
    <col min="11031" max="11264" width="9.140625" style="265"/>
    <col min="11265" max="11265" width="3.7109375" style="265" customWidth="1"/>
    <col min="11266" max="11266" width="41.42578125" style="265" customWidth="1"/>
    <col min="11267" max="11267" width="7.140625" style="265" customWidth="1"/>
    <col min="11268" max="11268" width="9" style="265" customWidth="1"/>
    <col min="11269" max="11269" width="9.7109375" style="265" customWidth="1"/>
    <col min="11270" max="11270" width="12.7109375" style="265" customWidth="1"/>
    <col min="11271" max="11271" width="12.28515625" style="265" customWidth="1"/>
    <col min="11272" max="11272" width="11" style="265" customWidth="1"/>
    <col min="11273" max="11274" width="12.5703125" style="265" customWidth="1"/>
    <col min="11275" max="11276" width="11.42578125" style="265" customWidth="1"/>
    <col min="11277" max="11280" width="0" style="265" hidden="1" customWidth="1"/>
    <col min="11281" max="11281" width="11.28515625" style="265" customWidth="1"/>
    <col min="11282" max="11282" width="9.85546875" style="265" customWidth="1"/>
    <col min="11283" max="11283" width="11" style="265" customWidth="1"/>
    <col min="11284" max="11284" width="11" style="265" bestFit="1" customWidth="1"/>
    <col min="11285" max="11285" width="9.140625" style="265"/>
    <col min="11286" max="11286" width="16" style="265" customWidth="1"/>
    <col min="11287" max="11520" width="9.140625" style="265"/>
    <col min="11521" max="11521" width="3.7109375" style="265" customWidth="1"/>
    <col min="11522" max="11522" width="41.42578125" style="265" customWidth="1"/>
    <col min="11523" max="11523" width="7.140625" style="265" customWidth="1"/>
    <col min="11524" max="11524" width="9" style="265" customWidth="1"/>
    <col min="11525" max="11525" width="9.7109375" style="265" customWidth="1"/>
    <col min="11526" max="11526" width="12.7109375" style="265" customWidth="1"/>
    <col min="11527" max="11527" width="12.28515625" style="265" customWidth="1"/>
    <col min="11528" max="11528" width="11" style="265" customWidth="1"/>
    <col min="11529" max="11530" width="12.5703125" style="265" customWidth="1"/>
    <col min="11531" max="11532" width="11.42578125" style="265" customWidth="1"/>
    <col min="11533" max="11536" width="0" style="265" hidden="1" customWidth="1"/>
    <col min="11537" max="11537" width="11.28515625" style="265" customWidth="1"/>
    <col min="11538" max="11538" width="9.85546875" style="265" customWidth="1"/>
    <col min="11539" max="11539" width="11" style="265" customWidth="1"/>
    <col min="11540" max="11540" width="11" style="265" bestFit="1" customWidth="1"/>
    <col min="11541" max="11541" width="9.140625" style="265"/>
    <col min="11542" max="11542" width="16" style="265" customWidth="1"/>
    <col min="11543" max="11776" width="9.140625" style="265"/>
    <col min="11777" max="11777" width="3.7109375" style="265" customWidth="1"/>
    <col min="11778" max="11778" width="41.42578125" style="265" customWidth="1"/>
    <col min="11779" max="11779" width="7.140625" style="265" customWidth="1"/>
    <col min="11780" max="11780" width="9" style="265" customWidth="1"/>
    <col min="11781" max="11781" width="9.7109375" style="265" customWidth="1"/>
    <col min="11782" max="11782" width="12.7109375" style="265" customWidth="1"/>
    <col min="11783" max="11783" width="12.28515625" style="265" customWidth="1"/>
    <col min="11784" max="11784" width="11" style="265" customWidth="1"/>
    <col min="11785" max="11786" width="12.5703125" style="265" customWidth="1"/>
    <col min="11787" max="11788" width="11.42578125" style="265" customWidth="1"/>
    <col min="11789" max="11792" width="0" style="265" hidden="1" customWidth="1"/>
    <col min="11793" max="11793" width="11.28515625" style="265" customWidth="1"/>
    <col min="11794" max="11794" width="9.85546875" style="265" customWidth="1"/>
    <col min="11795" max="11795" width="11" style="265" customWidth="1"/>
    <col min="11796" max="11796" width="11" style="265" bestFit="1" customWidth="1"/>
    <col min="11797" max="11797" width="9.140625" style="265"/>
    <col min="11798" max="11798" width="16" style="265" customWidth="1"/>
    <col min="11799" max="12032" width="9.140625" style="265"/>
    <col min="12033" max="12033" width="3.7109375" style="265" customWidth="1"/>
    <col min="12034" max="12034" width="41.42578125" style="265" customWidth="1"/>
    <col min="12035" max="12035" width="7.140625" style="265" customWidth="1"/>
    <col min="12036" max="12036" width="9" style="265" customWidth="1"/>
    <col min="12037" max="12037" width="9.7109375" style="265" customWidth="1"/>
    <col min="12038" max="12038" width="12.7109375" style="265" customWidth="1"/>
    <col min="12039" max="12039" width="12.28515625" style="265" customWidth="1"/>
    <col min="12040" max="12040" width="11" style="265" customWidth="1"/>
    <col min="12041" max="12042" width="12.5703125" style="265" customWidth="1"/>
    <col min="12043" max="12044" width="11.42578125" style="265" customWidth="1"/>
    <col min="12045" max="12048" width="0" style="265" hidden="1" customWidth="1"/>
    <col min="12049" max="12049" width="11.28515625" style="265" customWidth="1"/>
    <col min="12050" max="12050" width="9.85546875" style="265" customWidth="1"/>
    <col min="12051" max="12051" width="11" style="265" customWidth="1"/>
    <col min="12052" max="12052" width="11" style="265" bestFit="1" customWidth="1"/>
    <col min="12053" max="12053" width="9.140625" style="265"/>
    <col min="12054" max="12054" width="16" style="265" customWidth="1"/>
    <col min="12055" max="12288" width="9.140625" style="265"/>
    <col min="12289" max="12289" width="3.7109375" style="265" customWidth="1"/>
    <col min="12290" max="12290" width="41.42578125" style="265" customWidth="1"/>
    <col min="12291" max="12291" width="7.140625" style="265" customWidth="1"/>
    <col min="12292" max="12292" width="9" style="265" customWidth="1"/>
    <col min="12293" max="12293" width="9.7109375" style="265" customWidth="1"/>
    <col min="12294" max="12294" width="12.7109375" style="265" customWidth="1"/>
    <col min="12295" max="12295" width="12.28515625" style="265" customWidth="1"/>
    <col min="12296" max="12296" width="11" style="265" customWidth="1"/>
    <col min="12297" max="12298" width="12.5703125" style="265" customWidth="1"/>
    <col min="12299" max="12300" width="11.42578125" style="265" customWidth="1"/>
    <col min="12301" max="12304" width="0" style="265" hidden="1" customWidth="1"/>
    <col min="12305" max="12305" width="11.28515625" style="265" customWidth="1"/>
    <col min="12306" max="12306" width="9.85546875" style="265" customWidth="1"/>
    <col min="12307" max="12307" width="11" style="265" customWidth="1"/>
    <col min="12308" max="12308" width="11" style="265" bestFit="1" customWidth="1"/>
    <col min="12309" max="12309" width="9.140625" style="265"/>
    <col min="12310" max="12310" width="16" style="265" customWidth="1"/>
    <col min="12311" max="12544" width="9.140625" style="265"/>
    <col min="12545" max="12545" width="3.7109375" style="265" customWidth="1"/>
    <col min="12546" max="12546" width="41.42578125" style="265" customWidth="1"/>
    <col min="12547" max="12547" width="7.140625" style="265" customWidth="1"/>
    <col min="12548" max="12548" width="9" style="265" customWidth="1"/>
    <col min="12549" max="12549" width="9.7109375" style="265" customWidth="1"/>
    <col min="12550" max="12550" width="12.7109375" style="265" customWidth="1"/>
    <col min="12551" max="12551" width="12.28515625" style="265" customWidth="1"/>
    <col min="12552" max="12552" width="11" style="265" customWidth="1"/>
    <col min="12553" max="12554" width="12.5703125" style="265" customWidth="1"/>
    <col min="12555" max="12556" width="11.42578125" style="265" customWidth="1"/>
    <col min="12557" max="12560" width="0" style="265" hidden="1" customWidth="1"/>
    <col min="12561" max="12561" width="11.28515625" style="265" customWidth="1"/>
    <col min="12562" max="12562" width="9.85546875" style="265" customWidth="1"/>
    <col min="12563" max="12563" width="11" style="265" customWidth="1"/>
    <col min="12564" max="12564" width="11" style="265" bestFit="1" customWidth="1"/>
    <col min="12565" max="12565" width="9.140625" style="265"/>
    <col min="12566" max="12566" width="16" style="265" customWidth="1"/>
    <col min="12567" max="12800" width="9.140625" style="265"/>
    <col min="12801" max="12801" width="3.7109375" style="265" customWidth="1"/>
    <col min="12802" max="12802" width="41.42578125" style="265" customWidth="1"/>
    <col min="12803" max="12803" width="7.140625" style="265" customWidth="1"/>
    <col min="12804" max="12804" width="9" style="265" customWidth="1"/>
    <col min="12805" max="12805" width="9.7109375" style="265" customWidth="1"/>
    <col min="12806" max="12806" width="12.7109375" style="265" customWidth="1"/>
    <col min="12807" max="12807" width="12.28515625" style="265" customWidth="1"/>
    <col min="12808" max="12808" width="11" style="265" customWidth="1"/>
    <col min="12809" max="12810" width="12.5703125" style="265" customWidth="1"/>
    <col min="12811" max="12812" width="11.42578125" style="265" customWidth="1"/>
    <col min="12813" max="12816" width="0" style="265" hidden="1" customWidth="1"/>
    <col min="12817" max="12817" width="11.28515625" style="265" customWidth="1"/>
    <col min="12818" max="12818" width="9.85546875" style="265" customWidth="1"/>
    <col min="12819" max="12819" width="11" style="265" customWidth="1"/>
    <col min="12820" max="12820" width="11" style="265" bestFit="1" customWidth="1"/>
    <col min="12821" max="12821" width="9.140625" style="265"/>
    <col min="12822" max="12822" width="16" style="265" customWidth="1"/>
    <col min="12823" max="13056" width="9.140625" style="265"/>
    <col min="13057" max="13057" width="3.7109375" style="265" customWidth="1"/>
    <col min="13058" max="13058" width="41.42578125" style="265" customWidth="1"/>
    <col min="13059" max="13059" width="7.140625" style="265" customWidth="1"/>
    <col min="13060" max="13060" width="9" style="265" customWidth="1"/>
    <col min="13061" max="13061" width="9.7109375" style="265" customWidth="1"/>
    <col min="13062" max="13062" width="12.7109375" style="265" customWidth="1"/>
    <col min="13063" max="13063" width="12.28515625" style="265" customWidth="1"/>
    <col min="13064" max="13064" width="11" style="265" customWidth="1"/>
    <col min="13065" max="13066" width="12.5703125" style="265" customWidth="1"/>
    <col min="13067" max="13068" width="11.42578125" style="265" customWidth="1"/>
    <col min="13069" max="13072" width="0" style="265" hidden="1" customWidth="1"/>
    <col min="13073" max="13073" width="11.28515625" style="265" customWidth="1"/>
    <col min="13074" max="13074" width="9.85546875" style="265" customWidth="1"/>
    <col min="13075" max="13075" width="11" style="265" customWidth="1"/>
    <col min="13076" max="13076" width="11" style="265" bestFit="1" customWidth="1"/>
    <col min="13077" max="13077" width="9.140625" style="265"/>
    <col min="13078" max="13078" width="16" style="265" customWidth="1"/>
    <col min="13079" max="13312" width="9.140625" style="265"/>
    <col min="13313" max="13313" width="3.7109375" style="265" customWidth="1"/>
    <col min="13314" max="13314" width="41.42578125" style="265" customWidth="1"/>
    <col min="13315" max="13315" width="7.140625" style="265" customWidth="1"/>
    <col min="13316" max="13316" width="9" style="265" customWidth="1"/>
    <col min="13317" max="13317" width="9.7109375" style="265" customWidth="1"/>
    <col min="13318" max="13318" width="12.7109375" style="265" customWidth="1"/>
    <col min="13319" max="13319" width="12.28515625" style="265" customWidth="1"/>
    <col min="13320" max="13320" width="11" style="265" customWidth="1"/>
    <col min="13321" max="13322" width="12.5703125" style="265" customWidth="1"/>
    <col min="13323" max="13324" width="11.42578125" style="265" customWidth="1"/>
    <col min="13325" max="13328" width="0" style="265" hidden="1" customWidth="1"/>
    <col min="13329" max="13329" width="11.28515625" style="265" customWidth="1"/>
    <col min="13330" max="13330" width="9.85546875" style="265" customWidth="1"/>
    <col min="13331" max="13331" width="11" style="265" customWidth="1"/>
    <col min="13332" max="13332" width="11" style="265" bestFit="1" customWidth="1"/>
    <col min="13333" max="13333" width="9.140625" style="265"/>
    <col min="13334" max="13334" width="16" style="265" customWidth="1"/>
    <col min="13335" max="13568" width="9.140625" style="265"/>
    <col min="13569" max="13569" width="3.7109375" style="265" customWidth="1"/>
    <col min="13570" max="13570" width="41.42578125" style="265" customWidth="1"/>
    <col min="13571" max="13571" width="7.140625" style="265" customWidth="1"/>
    <col min="13572" max="13572" width="9" style="265" customWidth="1"/>
    <col min="13573" max="13573" width="9.7109375" style="265" customWidth="1"/>
    <col min="13574" max="13574" width="12.7109375" style="265" customWidth="1"/>
    <col min="13575" max="13575" width="12.28515625" style="265" customWidth="1"/>
    <col min="13576" max="13576" width="11" style="265" customWidth="1"/>
    <col min="13577" max="13578" width="12.5703125" style="265" customWidth="1"/>
    <col min="13579" max="13580" width="11.42578125" style="265" customWidth="1"/>
    <col min="13581" max="13584" width="0" style="265" hidden="1" customWidth="1"/>
    <col min="13585" max="13585" width="11.28515625" style="265" customWidth="1"/>
    <col min="13586" max="13586" width="9.85546875" style="265" customWidth="1"/>
    <col min="13587" max="13587" width="11" style="265" customWidth="1"/>
    <col min="13588" max="13588" width="11" style="265" bestFit="1" customWidth="1"/>
    <col min="13589" max="13589" width="9.140625" style="265"/>
    <col min="13590" max="13590" width="16" style="265" customWidth="1"/>
    <col min="13591" max="13824" width="9.140625" style="265"/>
    <col min="13825" max="13825" width="3.7109375" style="265" customWidth="1"/>
    <col min="13826" max="13826" width="41.42578125" style="265" customWidth="1"/>
    <col min="13827" max="13827" width="7.140625" style="265" customWidth="1"/>
    <col min="13828" max="13828" width="9" style="265" customWidth="1"/>
    <col min="13829" max="13829" width="9.7109375" style="265" customWidth="1"/>
    <col min="13830" max="13830" width="12.7109375" style="265" customWidth="1"/>
    <col min="13831" max="13831" width="12.28515625" style="265" customWidth="1"/>
    <col min="13832" max="13832" width="11" style="265" customWidth="1"/>
    <col min="13833" max="13834" width="12.5703125" style="265" customWidth="1"/>
    <col min="13835" max="13836" width="11.42578125" style="265" customWidth="1"/>
    <col min="13837" max="13840" width="0" style="265" hidden="1" customWidth="1"/>
    <col min="13841" max="13841" width="11.28515625" style="265" customWidth="1"/>
    <col min="13842" max="13842" width="9.85546875" style="265" customWidth="1"/>
    <col min="13843" max="13843" width="11" style="265" customWidth="1"/>
    <col min="13844" max="13844" width="11" style="265" bestFit="1" customWidth="1"/>
    <col min="13845" max="13845" width="9.140625" style="265"/>
    <col min="13846" max="13846" width="16" style="265" customWidth="1"/>
    <col min="13847" max="14080" width="9.140625" style="265"/>
    <col min="14081" max="14081" width="3.7109375" style="265" customWidth="1"/>
    <col min="14082" max="14082" width="41.42578125" style="265" customWidth="1"/>
    <col min="14083" max="14083" width="7.140625" style="265" customWidth="1"/>
    <col min="14084" max="14084" width="9" style="265" customWidth="1"/>
    <col min="14085" max="14085" width="9.7109375" style="265" customWidth="1"/>
    <col min="14086" max="14086" width="12.7109375" style="265" customWidth="1"/>
    <col min="14087" max="14087" width="12.28515625" style="265" customWidth="1"/>
    <col min="14088" max="14088" width="11" style="265" customWidth="1"/>
    <col min="14089" max="14090" width="12.5703125" style="265" customWidth="1"/>
    <col min="14091" max="14092" width="11.42578125" style="265" customWidth="1"/>
    <col min="14093" max="14096" width="0" style="265" hidden="1" customWidth="1"/>
    <col min="14097" max="14097" width="11.28515625" style="265" customWidth="1"/>
    <col min="14098" max="14098" width="9.85546875" style="265" customWidth="1"/>
    <col min="14099" max="14099" width="11" style="265" customWidth="1"/>
    <col min="14100" max="14100" width="11" style="265" bestFit="1" customWidth="1"/>
    <col min="14101" max="14101" width="9.140625" style="265"/>
    <col min="14102" max="14102" width="16" style="265" customWidth="1"/>
    <col min="14103" max="14336" width="9.140625" style="265"/>
    <col min="14337" max="14337" width="3.7109375" style="265" customWidth="1"/>
    <col min="14338" max="14338" width="41.42578125" style="265" customWidth="1"/>
    <col min="14339" max="14339" width="7.140625" style="265" customWidth="1"/>
    <col min="14340" max="14340" width="9" style="265" customWidth="1"/>
    <col min="14341" max="14341" width="9.7109375" style="265" customWidth="1"/>
    <col min="14342" max="14342" width="12.7109375" style="265" customWidth="1"/>
    <col min="14343" max="14343" width="12.28515625" style="265" customWidth="1"/>
    <col min="14344" max="14344" width="11" style="265" customWidth="1"/>
    <col min="14345" max="14346" width="12.5703125" style="265" customWidth="1"/>
    <col min="14347" max="14348" width="11.42578125" style="265" customWidth="1"/>
    <col min="14349" max="14352" width="0" style="265" hidden="1" customWidth="1"/>
    <col min="14353" max="14353" width="11.28515625" style="265" customWidth="1"/>
    <col min="14354" max="14354" width="9.85546875" style="265" customWidth="1"/>
    <col min="14355" max="14355" width="11" style="265" customWidth="1"/>
    <col min="14356" max="14356" width="11" style="265" bestFit="1" customWidth="1"/>
    <col min="14357" max="14357" width="9.140625" style="265"/>
    <col min="14358" max="14358" width="16" style="265" customWidth="1"/>
    <col min="14359" max="14592" width="9.140625" style="265"/>
    <col min="14593" max="14593" width="3.7109375" style="265" customWidth="1"/>
    <col min="14594" max="14594" width="41.42578125" style="265" customWidth="1"/>
    <col min="14595" max="14595" width="7.140625" style="265" customWidth="1"/>
    <col min="14596" max="14596" width="9" style="265" customWidth="1"/>
    <col min="14597" max="14597" width="9.7109375" style="265" customWidth="1"/>
    <col min="14598" max="14598" width="12.7109375" style="265" customWidth="1"/>
    <col min="14599" max="14599" width="12.28515625" style="265" customWidth="1"/>
    <col min="14600" max="14600" width="11" style="265" customWidth="1"/>
    <col min="14601" max="14602" width="12.5703125" style="265" customWidth="1"/>
    <col min="14603" max="14604" width="11.42578125" style="265" customWidth="1"/>
    <col min="14605" max="14608" width="0" style="265" hidden="1" customWidth="1"/>
    <col min="14609" max="14609" width="11.28515625" style="265" customWidth="1"/>
    <col min="14610" max="14610" width="9.85546875" style="265" customWidth="1"/>
    <col min="14611" max="14611" width="11" style="265" customWidth="1"/>
    <col min="14612" max="14612" width="11" style="265" bestFit="1" customWidth="1"/>
    <col min="14613" max="14613" width="9.140625" style="265"/>
    <col min="14614" max="14614" width="16" style="265" customWidth="1"/>
    <col min="14615" max="14848" width="9.140625" style="265"/>
    <col min="14849" max="14849" width="3.7109375" style="265" customWidth="1"/>
    <col min="14850" max="14850" width="41.42578125" style="265" customWidth="1"/>
    <col min="14851" max="14851" width="7.140625" style="265" customWidth="1"/>
    <col min="14852" max="14852" width="9" style="265" customWidth="1"/>
    <col min="14853" max="14853" width="9.7109375" style="265" customWidth="1"/>
    <col min="14854" max="14854" width="12.7109375" style="265" customWidth="1"/>
    <col min="14855" max="14855" width="12.28515625" style="265" customWidth="1"/>
    <col min="14856" max="14856" width="11" style="265" customWidth="1"/>
    <col min="14857" max="14858" width="12.5703125" style="265" customWidth="1"/>
    <col min="14859" max="14860" width="11.42578125" style="265" customWidth="1"/>
    <col min="14861" max="14864" width="0" style="265" hidden="1" customWidth="1"/>
    <col min="14865" max="14865" width="11.28515625" style="265" customWidth="1"/>
    <col min="14866" max="14866" width="9.85546875" style="265" customWidth="1"/>
    <col min="14867" max="14867" width="11" style="265" customWidth="1"/>
    <col min="14868" max="14868" width="11" style="265" bestFit="1" customWidth="1"/>
    <col min="14869" max="14869" width="9.140625" style="265"/>
    <col min="14870" max="14870" width="16" style="265" customWidth="1"/>
    <col min="14871" max="15104" width="9.140625" style="265"/>
    <col min="15105" max="15105" width="3.7109375" style="265" customWidth="1"/>
    <col min="15106" max="15106" width="41.42578125" style="265" customWidth="1"/>
    <col min="15107" max="15107" width="7.140625" style="265" customWidth="1"/>
    <col min="15108" max="15108" width="9" style="265" customWidth="1"/>
    <col min="15109" max="15109" width="9.7109375" style="265" customWidth="1"/>
    <col min="15110" max="15110" width="12.7109375" style="265" customWidth="1"/>
    <col min="15111" max="15111" width="12.28515625" style="265" customWidth="1"/>
    <col min="15112" max="15112" width="11" style="265" customWidth="1"/>
    <col min="15113" max="15114" width="12.5703125" style="265" customWidth="1"/>
    <col min="15115" max="15116" width="11.42578125" style="265" customWidth="1"/>
    <col min="15117" max="15120" width="0" style="265" hidden="1" customWidth="1"/>
    <col min="15121" max="15121" width="11.28515625" style="265" customWidth="1"/>
    <col min="15122" max="15122" width="9.85546875" style="265" customWidth="1"/>
    <col min="15123" max="15123" width="11" style="265" customWidth="1"/>
    <col min="15124" max="15124" width="11" style="265" bestFit="1" customWidth="1"/>
    <col min="15125" max="15125" width="9.140625" style="265"/>
    <col min="15126" max="15126" width="16" style="265" customWidth="1"/>
    <col min="15127" max="15360" width="9.140625" style="265"/>
    <col min="15361" max="15361" width="3.7109375" style="265" customWidth="1"/>
    <col min="15362" max="15362" width="41.42578125" style="265" customWidth="1"/>
    <col min="15363" max="15363" width="7.140625" style="265" customWidth="1"/>
    <col min="15364" max="15364" width="9" style="265" customWidth="1"/>
    <col min="15365" max="15365" width="9.7109375" style="265" customWidth="1"/>
    <col min="15366" max="15366" width="12.7109375" style="265" customWidth="1"/>
    <col min="15367" max="15367" width="12.28515625" style="265" customWidth="1"/>
    <col min="15368" max="15368" width="11" style="265" customWidth="1"/>
    <col min="15369" max="15370" width="12.5703125" style="265" customWidth="1"/>
    <col min="15371" max="15372" width="11.42578125" style="265" customWidth="1"/>
    <col min="15373" max="15376" width="0" style="265" hidden="1" customWidth="1"/>
    <col min="15377" max="15377" width="11.28515625" style="265" customWidth="1"/>
    <col min="15378" max="15378" width="9.85546875" style="265" customWidth="1"/>
    <col min="15379" max="15379" width="11" style="265" customWidth="1"/>
    <col min="15380" max="15380" width="11" style="265" bestFit="1" customWidth="1"/>
    <col min="15381" max="15381" width="9.140625" style="265"/>
    <col min="15382" max="15382" width="16" style="265" customWidth="1"/>
    <col min="15383" max="15616" width="9.140625" style="265"/>
    <col min="15617" max="15617" width="3.7109375" style="265" customWidth="1"/>
    <col min="15618" max="15618" width="41.42578125" style="265" customWidth="1"/>
    <col min="15619" max="15619" width="7.140625" style="265" customWidth="1"/>
    <col min="15620" max="15620" width="9" style="265" customWidth="1"/>
    <col min="15621" max="15621" width="9.7109375" style="265" customWidth="1"/>
    <col min="15622" max="15622" width="12.7109375" style="265" customWidth="1"/>
    <col min="15623" max="15623" width="12.28515625" style="265" customWidth="1"/>
    <col min="15624" max="15624" width="11" style="265" customWidth="1"/>
    <col min="15625" max="15626" width="12.5703125" style="265" customWidth="1"/>
    <col min="15627" max="15628" width="11.42578125" style="265" customWidth="1"/>
    <col min="15629" max="15632" width="0" style="265" hidden="1" customWidth="1"/>
    <col min="15633" max="15633" width="11.28515625" style="265" customWidth="1"/>
    <col min="15634" max="15634" width="9.85546875" style="265" customWidth="1"/>
    <col min="15635" max="15635" width="11" style="265" customWidth="1"/>
    <col min="15636" max="15636" width="11" style="265" bestFit="1" customWidth="1"/>
    <col min="15637" max="15637" width="9.140625" style="265"/>
    <col min="15638" max="15638" width="16" style="265" customWidth="1"/>
    <col min="15639" max="15872" width="9.140625" style="265"/>
    <col min="15873" max="15873" width="3.7109375" style="265" customWidth="1"/>
    <col min="15874" max="15874" width="41.42578125" style="265" customWidth="1"/>
    <col min="15875" max="15875" width="7.140625" style="265" customWidth="1"/>
    <col min="15876" max="15876" width="9" style="265" customWidth="1"/>
    <col min="15877" max="15877" width="9.7109375" style="265" customWidth="1"/>
    <col min="15878" max="15878" width="12.7109375" style="265" customWidth="1"/>
    <col min="15879" max="15879" width="12.28515625" style="265" customWidth="1"/>
    <col min="15880" max="15880" width="11" style="265" customWidth="1"/>
    <col min="15881" max="15882" width="12.5703125" style="265" customWidth="1"/>
    <col min="15883" max="15884" width="11.42578125" style="265" customWidth="1"/>
    <col min="15885" max="15888" width="0" style="265" hidden="1" customWidth="1"/>
    <col min="15889" max="15889" width="11.28515625" style="265" customWidth="1"/>
    <col min="15890" max="15890" width="9.85546875" style="265" customWidth="1"/>
    <col min="15891" max="15891" width="11" style="265" customWidth="1"/>
    <col min="15892" max="15892" width="11" style="265" bestFit="1" customWidth="1"/>
    <col min="15893" max="15893" width="9.140625" style="265"/>
    <col min="15894" max="15894" width="16" style="265" customWidth="1"/>
    <col min="15895" max="16128" width="9.140625" style="265"/>
    <col min="16129" max="16129" width="3.7109375" style="265" customWidth="1"/>
    <col min="16130" max="16130" width="41.42578125" style="265" customWidth="1"/>
    <col min="16131" max="16131" width="7.140625" style="265" customWidth="1"/>
    <col min="16132" max="16132" width="9" style="265" customWidth="1"/>
    <col min="16133" max="16133" width="9.7109375" style="265" customWidth="1"/>
    <col min="16134" max="16134" width="12.7109375" style="265" customWidth="1"/>
    <col min="16135" max="16135" width="12.28515625" style="265" customWidth="1"/>
    <col min="16136" max="16136" width="11" style="265" customWidth="1"/>
    <col min="16137" max="16138" width="12.5703125" style="265" customWidth="1"/>
    <col min="16139" max="16140" width="11.42578125" style="265" customWidth="1"/>
    <col min="16141" max="16144" width="0" style="265" hidden="1" customWidth="1"/>
    <col min="16145" max="16145" width="11.28515625" style="265" customWidth="1"/>
    <col min="16146" max="16146" width="9.85546875" style="265" customWidth="1"/>
    <col min="16147" max="16147" width="11" style="265" customWidth="1"/>
    <col min="16148" max="16148" width="11" style="265" bestFit="1" customWidth="1"/>
    <col min="16149" max="16149" width="9.140625" style="265"/>
    <col min="16150" max="16150" width="16" style="265" customWidth="1"/>
    <col min="16151" max="16384" width="9.140625" style="265"/>
  </cols>
  <sheetData>
    <row r="2" spans="1:22" ht="33" customHeight="1">
      <c r="A2" s="439" t="s">
        <v>179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</row>
    <row r="3" spans="1:22" ht="12.75" customHeight="1">
      <c r="A3" s="440"/>
      <c r="B3" s="441" t="s">
        <v>180</v>
      </c>
      <c r="C3" s="440" t="s">
        <v>181</v>
      </c>
      <c r="D3" s="440" t="s">
        <v>182</v>
      </c>
      <c r="E3" s="442" t="s">
        <v>183</v>
      </c>
      <c r="F3" s="442"/>
      <c r="G3" s="442"/>
      <c r="H3" s="442"/>
      <c r="I3" s="442" t="s">
        <v>184</v>
      </c>
      <c r="J3" s="442"/>
      <c r="K3" s="442"/>
      <c r="L3" s="442"/>
      <c r="M3" s="443" t="s">
        <v>185</v>
      </c>
      <c r="N3" s="443"/>
      <c r="O3" s="443"/>
      <c r="P3" s="443"/>
      <c r="Q3" s="443" t="s">
        <v>186</v>
      </c>
      <c r="R3" s="443"/>
      <c r="S3" s="443"/>
      <c r="T3" s="443"/>
      <c r="U3" s="444" t="s">
        <v>187</v>
      </c>
      <c r="V3" s="445"/>
    </row>
    <row r="4" spans="1:22" ht="160.5" customHeight="1">
      <c r="A4" s="440"/>
      <c r="B4" s="441"/>
      <c r="C4" s="440"/>
      <c r="D4" s="440"/>
      <c r="E4" s="266" t="s">
        <v>188</v>
      </c>
      <c r="F4" s="266" t="s">
        <v>189</v>
      </c>
      <c r="G4" s="267" t="s">
        <v>190</v>
      </c>
      <c r="H4" s="267" t="s">
        <v>191</v>
      </c>
      <c r="I4" s="267" t="s">
        <v>188</v>
      </c>
      <c r="J4" s="267" t="s">
        <v>189</v>
      </c>
      <c r="K4" s="267" t="s">
        <v>190</v>
      </c>
      <c r="L4" s="268" t="s">
        <v>192</v>
      </c>
      <c r="M4" s="267" t="s">
        <v>188</v>
      </c>
      <c r="N4" s="267" t="s">
        <v>189</v>
      </c>
      <c r="O4" s="267" t="s">
        <v>190</v>
      </c>
      <c r="P4" s="267" t="s">
        <v>192</v>
      </c>
      <c r="Q4" s="267" t="s">
        <v>188</v>
      </c>
      <c r="R4" s="267" t="s">
        <v>189</v>
      </c>
      <c r="S4" s="267" t="s">
        <v>190</v>
      </c>
      <c r="T4" s="267" t="s">
        <v>192</v>
      </c>
      <c r="U4" s="446"/>
      <c r="V4" s="447"/>
    </row>
    <row r="5" spans="1:22">
      <c r="A5" s="269"/>
      <c r="B5" s="270" t="s">
        <v>193</v>
      </c>
      <c r="C5" s="267"/>
      <c r="D5" s="267"/>
      <c r="E5" s="266">
        <f t="shared" ref="E5:L5" si="0">E7+E13+E24+E36+E47</f>
        <v>891307.5</v>
      </c>
      <c r="F5" s="266">
        <f t="shared" si="0"/>
        <v>79693.099999999991</v>
      </c>
      <c r="G5" s="266">
        <f t="shared" si="0"/>
        <v>161834</v>
      </c>
      <c r="H5" s="266">
        <f t="shared" si="0"/>
        <v>649780.4</v>
      </c>
      <c r="I5" s="266">
        <f t="shared" si="0"/>
        <v>28503.100000000002</v>
      </c>
      <c r="J5" s="266">
        <f t="shared" si="0"/>
        <v>3455.4</v>
      </c>
      <c r="K5" s="266">
        <f t="shared" si="0"/>
        <v>1352.2</v>
      </c>
      <c r="L5" s="266">
        <f t="shared" si="0"/>
        <v>23695.5</v>
      </c>
      <c r="M5" s="267">
        <f>ROUND(I5/E5*100,1)</f>
        <v>3.2</v>
      </c>
      <c r="N5" s="267">
        <v>0</v>
      </c>
      <c r="O5" s="267">
        <v>0</v>
      </c>
      <c r="P5" s="267">
        <f t="shared" ref="P5:P51" si="1">ROUND(L5/H5*100,1)</f>
        <v>3.6</v>
      </c>
      <c r="Q5" s="266">
        <f>E5-I5</f>
        <v>862804.4</v>
      </c>
      <c r="R5" s="266">
        <f t="shared" ref="R5:T25" si="2">F5-J5</f>
        <v>76237.7</v>
      </c>
      <c r="S5" s="266">
        <f t="shared" si="2"/>
        <v>160481.79999999999</v>
      </c>
      <c r="T5" s="266">
        <f t="shared" si="2"/>
        <v>626084.9</v>
      </c>
      <c r="U5" s="448"/>
      <c r="V5" s="449"/>
    </row>
    <row r="6" spans="1:22" ht="15">
      <c r="A6" s="271"/>
      <c r="B6" s="272" t="s">
        <v>194</v>
      </c>
      <c r="C6" s="273"/>
      <c r="D6" s="273"/>
      <c r="E6" s="266"/>
      <c r="F6" s="274"/>
      <c r="G6" s="275"/>
      <c r="H6" s="274"/>
      <c r="I6" s="267"/>
      <c r="J6" s="274"/>
      <c r="K6" s="274"/>
      <c r="L6" s="274"/>
      <c r="M6" s="267"/>
      <c r="N6" s="267"/>
      <c r="O6" s="267"/>
      <c r="P6" s="267"/>
      <c r="Q6" s="266"/>
      <c r="R6" s="266"/>
      <c r="S6" s="266"/>
      <c r="T6" s="266"/>
      <c r="U6" s="448"/>
      <c r="V6" s="449"/>
    </row>
    <row r="7" spans="1:22" ht="25.5">
      <c r="A7" s="276" t="s">
        <v>195</v>
      </c>
      <c r="B7" s="277" t="s">
        <v>196</v>
      </c>
      <c r="C7" s="278"/>
      <c r="D7" s="278"/>
      <c r="E7" s="279">
        <f>F7+G7+H7</f>
        <v>59732.4</v>
      </c>
      <c r="F7" s="274">
        <f t="shared" ref="F7:L7" si="3">SUM(F8:F12)</f>
        <v>0</v>
      </c>
      <c r="G7" s="274">
        <f t="shared" si="3"/>
        <v>29589.9</v>
      </c>
      <c r="H7" s="274">
        <f t="shared" si="3"/>
        <v>30142.5</v>
      </c>
      <c r="I7" s="274">
        <f t="shared" si="3"/>
        <v>15292.8</v>
      </c>
      <c r="J7" s="274">
        <f t="shared" si="3"/>
        <v>0</v>
      </c>
      <c r="K7" s="274">
        <f t="shared" si="3"/>
        <v>0</v>
      </c>
      <c r="L7" s="274">
        <f t="shared" si="3"/>
        <v>15292.8</v>
      </c>
      <c r="M7" s="274">
        <f t="shared" ref="M7:T7" si="4">SUM(M8:M12)</f>
        <v>35.4</v>
      </c>
      <c r="N7" s="274">
        <f t="shared" si="4"/>
        <v>0</v>
      </c>
      <c r="O7" s="274">
        <f t="shared" si="4"/>
        <v>0</v>
      </c>
      <c r="P7" s="274">
        <f t="shared" si="4"/>
        <v>100</v>
      </c>
      <c r="Q7" s="274">
        <f t="shared" si="4"/>
        <v>44439.600000000006</v>
      </c>
      <c r="R7" s="274">
        <f t="shared" si="4"/>
        <v>0</v>
      </c>
      <c r="S7" s="274">
        <f t="shared" si="4"/>
        <v>29589.9</v>
      </c>
      <c r="T7" s="274">
        <f t="shared" si="4"/>
        <v>14849.7</v>
      </c>
      <c r="U7" s="448"/>
      <c r="V7" s="449"/>
    </row>
    <row r="8" spans="1:22" ht="60.75" customHeight="1">
      <c r="A8" s="276"/>
      <c r="B8" s="280" t="s">
        <v>133</v>
      </c>
      <c r="C8" s="278" t="s">
        <v>197</v>
      </c>
      <c r="D8" s="278" t="s">
        <v>198</v>
      </c>
      <c r="E8" s="281">
        <f t="shared" ref="E8:E54" si="5">F8+G8+H8</f>
        <v>5769.9</v>
      </c>
      <c r="F8" s="282"/>
      <c r="G8" s="282"/>
      <c r="H8" s="282">
        <v>5769.9</v>
      </c>
      <c r="I8" s="283">
        <f t="shared" ref="I8:I54" si="6">J8+K8+L8</f>
        <v>0</v>
      </c>
      <c r="J8" s="282"/>
      <c r="K8" s="282"/>
      <c r="L8" s="282">
        <v>0</v>
      </c>
      <c r="M8" s="283">
        <v>0</v>
      </c>
      <c r="N8" s="283">
        <v>0</v>
      </c>
      <c r="O8" s="283">
        <v>0</v>
      </c>
      <c r="P8" s="283">
        <v>0</v>
      </c>
      <c r="Q8" s="281">
        <f t="shared" ref="Q8:T54" si="7">E8-I8</f>
        <v>5769.9</v>
      </c>
      <c r="R8" s="281">
        <f t="shared" si="7"/>
        <v>0</v>
      </c>
      <c r="S8" s="281">
        <f t="shared" si="7"/>
        <v>0</v>
      </c>
      <c r="T8" s="281">
        <f t="shared" si="7"/>
        <v>5769.9</v>
      </c>
      <c r="U8" s="437" t="s">
        <v>199</v>
      </c>
      <c r="V8" s="438"/>
    </row>
    <row r="9" spans="1:22" ht="59.25" customHeight="1">
      <c r="A9" s="276"/>
      <c r="B9" s="280" t="s">
        <v>134</v>
      </c>
      <c r="C9" s="278" t="s">
        <v>197</v>
      </c>
      <c r="D9" s="278" t="s">
        <v>198</v>
      </c>
      <c r="E9" s="281">
        <f t="shared" si="5"/>
        <v>8157.6</v>
      </c>
      <c r="F9" s="282"/>
      <c r="G9" s="282"/>
      <c r="H9" s="282">
        <v>8157.6</v>
      </c>
      <c r="I9" s="283">
        <f t="shared" si="6"/>
        <v>0</v>
      </c>
      <c r="J9" s="282"/>
      <c r="K9" s="282"/>
      <c r="L9" s="282">
        <v>0</v>
      </c>
      <c r="M9" s="283">
        <v>0</v>
      </c>
      <c r="N9" s="283">
        <v>0</v>
      </c>
      <c r="O9" s="283">
        <v>0</v>
      </c>
      <c r="P9" s="283">
        <v>0</v>
      </c>
      <c r="Q9" s="281">
        <f>E9-I9</f>
        <v>8157.6</v>
      </c>
      <c r="R9" s="281">
        <f t="shared" si="7"/>
        <v>0</v>
      </c>
      <c r="S9" s="281">
        <f t="shared" si="7"/>
        <v>0</v>
      </c>
      <c r="T9" s="281">
        <f t="shared" si="7"/>
        <v>8157.6</v>
      </c>
      <c r="U9" s="437" t="s">
        <v>199</v>
      </c>
      <c r="V9" s="438"/>
    </row>
    <row r="10" spans="1:22" ht="72.75" customHeight="1">
      <c r="A10" s="276"/>
      <c r="B10" s="280" t="s">
        <v>42</v>
      </c>
      <c r="C10" s="278" t="s">
        <v>197</v>
      </c>
      <c r="D10" s="278" t="s">
        <v>198</v>
      </c>
      <c r="E10" s="281">
        <f t="shared" si="5"/>
        <v>1315.2</v>
      </c>
      <c r="F10" s="282"/>
      <c r="G10" s="282">
        <v>849.6</v>
      </c>
      <c r="H10" s="282">
        <v>465.6</v>
      </c>
      <c r="I10" s="283">
        <f t="shared" si="6"/>
        <v>0</v>
      </c>
      <c r="J10" s="282"/>
      <c r="K10" s="282"/>
      <c r="L10" s="282"/>
      <c r="M10" s="283">
        <v>0</v>
      </c>
      <c r="N10" s="283">
        <v>0</v>
      </c>
      <c r="O10" s="283">
        <v>0</v>
      </c>
      <c r="P10" s="283">
        <v>0</v>
      </c>
      <c r="Q10" s="281">
        <f>E10-I10</f>
        <v>1315.2</v>
      </c>
      <c r="R10" s="281">
        <f t="shared" si="7"/>
        <v>0</v>
      </c>
      <c r="S10" s="281">
        <f t="shared" si="7"/>
        <v>849.6</v>
      </c>
      <c r="T10" s="281">
        <f t="shared" si="7"/>
        <v>465.6</v>
      </c>
      <c r="U10" s="437" t="s">
        <v>56</v>
      </c>
      <c r="V10" s="438"/>
    </row>
    <row r="11" spans="1:22" ht="72" customHeight="1">
      <c r="A11" s="276"/>
      <c r="B11" s="280" t="s">
        <v>43</v>
      </c>
      <c r="C11" s="278" t="s">
        <v>197</v>
      </c>
      <c r="D11" s="278" t="s">
        <v>198</v>
      </c>
      <c r="E11" s="281">
        <f t="shared" si="5"/>
        <v>1289.7</v>
      </c>
      <c r="F11" s="282"/>
      <c r="G11" s="282">
        <v>833.1</v>
      </c>
      <c r="H11" s="282">
        <v>456.6</v>
      </c>
      <c r="I11" s="283">
        <f t="shared" si="6"/>
        <v>0</v>
      </c>
      <c r="J11" s="282"/>
      <c r="K11" s="282"/>
      <c r="L11" s="282"/>
      <c r="M11" s="283">
        <v>0</v>
      </c>
      <c r="N11" s="283">
        <v>0</v>
      </c>
      <c r="O11" s="283">
        <v>0</v>
      </c>
      <c r="P11" s="283">
        <v>0</v>
      </c>
      <c r="Q11" s="281">
        <f>E11-I11</f>
        <v>1289.7</v>
      </c>
      <c r="R11" s="281">
        <f t="shared" si="7"/>
        <v>0</v>
      </c>
      <c r="S11" s="281">
        <f t="shared" si="7"/>
        <v>833.1</v>
      </c>
      <c r="T11" s="281">
        <f t="shared" si="7"/>
        <v>456.6</v>
      </c>
      <c r="U11" s="437" t="s">
        <v>56</v>
      </c>
      <c r="V11" s="438"/>
    </row>
    <row r="12" spans="1:22" ht="64.5" customHeight="1">
      <c r="A12" s="276"/>
      <c r="B12" s="280" t="s">
        <v>44</v>
      </c>
      <c r="C12" s="278" t="s">
        <v>197</v>
      </c>
      <c r="D12" s="278" t="s">
        <v>198</v>
      </c>
      <c r="E12" s="281">
        <f t="shared" si="5"/>
        <v>43200</v>
      </c>
      <c r="F12" s="282"/>
      <c r="G12" s="282">
        <v>27907.200000000001</v>
      </c>
      <c r="H12" s="282">
        <v>15292.8</v>
      </c>
      <c r="I12" s="283">
        <f t="shared" si="6"/>
        <v>15292.8</v>
      </c>
      <c r="J12" s="282"/>
      <c r="K12" s="282"/>
      <c r="L12" s="282">
        <v>15292.8</v>
      </c>
      <c r="M12" s="283">
        <f>ROUND(I12/E12*100,1)</f>
        <v>35.4</v>
      </c>
      <c r="N12" s="283">
        <v>0</v>
      </c>
      <c r="O12" s="283">
        <v>0</v>
      </c>
      <c r="P12" s="283">
        <f t="shared" si="1"/>
        <v>100</v>
      </c>
      <c r="Q12" s="281">
        <f>E12-I12</f>
        <v>27907.200000000001</v>
      </c>
      <c r="R12" s="281">
        <f t="shared" si="7"/>
        <v>0</v>
      </c>
      <c r="S12" s="281">
        <f t="shared" si="7"/>
        <v>27907.200000000001</v>
      </c>
      <c r="T12" s="281">
        <f t="shared" si="7"/>
        <v>0</v>
      </c>
      <c r="U12" s="437" t="s">
        <v>200</v>
      </c>
      <c r="V12" s="438"/>
    </row>
    <row r="13" spans="1:22" ht="66.75" customHeight="1">
      <c r="A13" s="276" t="s">
        <v>201</v>
      </c>
      <c r="B13" s="277" t="s">
        <v>202</v>
      </c>
      <c r="C13" s="278"/>
      <c r="D13" s="278"/>
      <c r="E13" s="284">
        <f>F13+G13+H13</f>
        <v>154012.29999999999</v>
      </c>
      <c r="F13" s="274">
        <f t="shared" ref="F13:K13" si="8">F14+F15+F16+F18+F19+F21+F22+F23+F17+F20</f>
        <v>79693.099999999991</v>
      </c>
      <c r="G13" s="274">
        <f t="shared" si="8"/>
        <v>31641</v>
      </c>
      <c r="H13" s="274">
        <f t="shared" si="8"/>
        <v>42678.2</v>
      </c>
      <c r="I13" s="274">
        <f t="shared" si="8"/>
        <v>6311.6</v>
      </c>
      <c r="J13" s="274">
        <f t="shared" si="8"/>
        <v>3455.4</v>
      </c>
      <c r="K13" s="274">
        <f t="shared" si="8"/>
        <v>1352.2</v>
      </c>
      <c r="L13" s="274">
        <f>L14+L15+L16+L18+L19+L21+L22+L23+L17+L20</f>
        <v>1504</v>
      </c>
      <c r="M13" s="267">
        <f t="shared" ref="M13:M49" si="9">ROUND(I13/E13*100,1)</f>
        <v>4.0999999999999996</v>
      </c>
      <c r="N13" s="267">
        <v>0</v>
      </c>
      <c r="O13" s="267">
        <v>0</v>
      </c>
      <c r="P13" s="267">
        <f t="shared" si="1"/>
        <v>3.5</v>
      </c>
      <c r="Q13" s="266">
        <f t="shared" si="7"/>
        <v>147700.69999999998</v>
      </c>
      <c r="R13" s="266">
        <f t="shared" si="2"/>
        <v>76237.7</v>
      </c>
      <c r="S13" s="266">
        <f t="shared" si="2"/>
        <v>30288.799999999999</v>
      </c>
      <c r="T13" s="266">
        <f t="shared" si="2"/>
        <v>41174.199999999997</v>
      </c>
      <c r="U13" s="448"/>
      <c r="V13" s="449"/>
    </row>
    <row r="14" spans="1:22" ht="96.75" customHeight="1">
      <c r="A14" s="276"/>
      <c r="B14" s="280" t="s">
        <v>203</v>
      </c>
      <c r="C14" s="278" t="s">
        <v>204</v>
      </c>
      <c r="D14" s="278" t="s">
        <v>205</v>
      </c>
      <c r="E14" s="266">
        <f>F14+G14+H14</f>
        <v>3921.7</v>
      </c>
      <c r="F14" s="282"/>
      <c r="G14" s="282"/>
      <c r="H14" s="282">
        <v>3921.7</v>
      </c>
      <c r="I14" s="267">
        <f t="shared" si="6"/>
        <v>0</v>
      </c>
      <c r="J14" s="282"/>
      <c r="K14" s="282"/>
      <c r="L14" s="282">
        <v>0</v>
      </c>
      <c r="M14" s="267">
        <f t="shared" si="9"/>
        <v>0</v>
      </c>
      <c r="N14" s="267">
        <v>0</v>
      </c>
      <c r="O14" s="267">
        <v>0</v>
      </c>
      <c r="P14" s="267">
        <f t="shared" si="1"/>
        <v>0</v>
      </c>
      <c r="Q14" s="266">
        <f t="shared" si="7"/>
        <v>3921.7</v>
      </c>
      <c r="R14" s="266">
        <f t="shared" si="2"/>
        <v>0</v>
      </c>
      <c r="S14" s="266">
        <f t="shared" si="2"/>
        <v>0</v>
      </c>
      <c r="T14" s="266">
        <f t="shared" si="2"/>
        <v>3921.7</v>
      </c>
      <c r="U14" s="437" t="s">
        <v>206</v>
      </c>
      <c r="V14" s="438"/>
    </row>
    <row r="15" spans="1:22" ht="95.25" customHeight="1">
      <c r="A15" s="276"/>
      <c r="B15" s="280" t="s">
        <v>207</v>
      </c>
      <c r="C15" s="278" t="s">
        <v>204</v>
      </c>
      <c r="D15" s="278" t="s">
        <v>205</v>
      </c>
      <c r="E15" s="266">
        <f t="shared" si="5"/>
        <v>2221.4</v>
      </c>
      <c r="F15" s="282"/>
      <c r="G15" s="282"/>
      <c r="H15" s="282">
        <v>2221.4</v>
      </c>
      <c r="I15" s="267">
        <f t="shared" si="6"/>
        <v>376.5</v>
      </c>
      <c r="J15" s="282"/>
      <c r="K15" s="282"/>
      <c r="L15" s="282">
        <v>376.5</v>
      </c>
      <c r="M15" s="267">
        <f t="shared" si="9"/>
        <v>16.899999999999999</v>
      </c>
      <c r="N15" s="267">
        <v>0</v>
      </c>
      <c r="O15" s="267">
        <v>0</v>
      </c>
      <c r="P15" s="267">
        <f t="shared" si="1"/>
        <v>16.899999999999999</v>
      </c>
      <c r="Q15" s="266">
        <f t="shared" si="7"/>
        <v>1844.9</v>
      </c>
      <c r="R15" s="266">
        <f t="shared" si="2"/>
        <v>0</v>
      </c>
      <c r="S15" s="266">
        <f t="shared" si="2"/>
        <v>0</v>
      </c>
      <c r="T15" s="266">
        <f t="shared" si="2"/>
        <v>1844.9</v>
      </c>
      <c r="U15" s="437" t="s">
        <v>208</v>
      </c>
      <c r="V15" s="438"/>
    </row>
    <row r="16" spans="1:22" ht="94.5" customHeight="1">
      <c r="A16" s="276"/>
      <c r="B16" s="280" t="s">
        <v>209</v>
      </c>
      <c r="C16" s="278" t="s">
        <v>204</v>
      </c>
      <c r="D16" s="278" t="s">
        <v>205</v>
      </c>
      <c r="E16" s="266">
        <f t="shared" si="5"/>
        <v>2263.5</v>
      </c>
      <c r="F16" s="282"/>
      <c r="G16" s="282"/>
      <c r="H16" s="282">
        <v>2263.5</v>
      </c>
      <c r="I16" s="267">
        <f t="shared" si="6"/>
        <v>383.6</v>
      </c>
      <c r="J16" s="282"/>
      <c r="K16" s="282"/>
      <c r="L16" s="282">
        <v>383.6</v>
      </c>
      <c r="M16" s="267">
        <f t="shared" si="9"/>
        <v>16.899999999999999</v>
      </c>
      <c r="N16" s="267">
        <v>0</v>
      </c>
      <c r="O16" s="267">
        <v>0</v>
      </c>
      <c r="P16" s="267">
        <f t="shared" si="1"/>
        <v>16.899999999999999</v>
      </c>
      <c r="Q16" s="266">
        <f t="shared" si="7"/>
        <v>1879.9</v>
      </c>
      <c r="R16" s="266">
        <f t="shared" si="2"/>
        <v>0</v>
      </c>
      <c r="S16" s="266">
        <f t="shared" si="2"/>
        <v>0</v>
      </c>
      <c r="T16" s="266">
        <f t="shared" si="2"/>
        <v>1879.9</v>
      </c>
      <c r="U16" s="437" t="s">
        <v>208</v>
      </c>
      <c r="V16" s="438"/>
    </row>
    <row r="17" spans="1:22" ht="42" customHeight="1">
      <c r="A17" s="276"/>
      <c r="B17" s="280" t="s">
        <v>210</v>
      </c>
      <c r="C17" s="278" t="s">
        <v>204</v>
      </c>
      <c r="D17" s="278" t="s">
        <v>205</v>
      </c>
      <c r="E17" s="266">
        <f t="shared" si="5"/>
        <v>3981</v>
      </c>
      <c r="F17" s="282"/>
      <c r="G17" s="282"/>
      <c r="H17" s="282">
        <v>3981</v>
      </c>
      <c r="I17" s="267">
        <f t="shared" si="6"/>
        <v>0</v>
      </c>
      <c r="J17" s="282"/>
      <c r="K17" s="282"/>
      <c r="L17" s="282"/>
      <c r="M17" s="267">
        <f t="shared" si="9"/>
        <v>0</v>
      </c>
      <c r="N17" s="267">
        <v>0</v>
      </c>
      <c r="O17" s="267">
        <v>0</v>
      </c>
      <c r="P17" s="267">
        <f t="shared" si="1"/>
        <v>0</v>
      </c>
      <c r="Q17" s="266">
        <f t="shared" si="7"/>
        <v>3981</v>
      </c>
      <c r="R17" s="266">
        <f t="shared" si="2"/>
        <v>0</v>
      </c>
      <c r="S17" s="266">
        <f t="shared" si="2"/>
        <v>0</v>
      </c>
      <c r="T17" s="266">
        <f t="shared" si="2"/>
        <v>3981</v>
      </c>
      <c r="U17" s="285"/>
      <c r="V17" s="286"/>
    </row>
    <row r="18" spans="1:22" ht="44.25" customHeight="1">
      <c r="A18" s="276"/>
      <c r="B18" s="280" t="s">
        <v>211</v>
      </c>
      <c r="C18" s="278" t="s">
        <v>204</v>
      </c>
      <c r="D18" s="278" t="s">
        <v>212</v>
      </c>
      <c r="E18" s="266">
        <f t="shared" si="5"/>
        <v>2500</v>
      </c>
      <c r="F18" s="282"/>
      <c r="G18" s="282"/>
      <c r="H18" s="282">
        <v>2500</v>
      </c>
      <c r="I18" s="267">
        <f t="shared" si="6"/>
        <v>0</v>
      </c>
      <c r="J18" s="282"/>
      <c r="K18" s="282"/>
      <c r="L18" s="282">
        <v>0</v>
      </c>
      <c r="M18" s="267">
        <f t="shared" si="9"/>
        <v>0</v>
      </c>
      <c r="N18" s="267">
        <v>0</v>
      </c>
      <c r="O18" s="267">
        <v>0</v>
      </c>
      <c r="P18" s="267">
        <f t="shared" si="1"/>
        <v>0</v>
      </c>
      <c r="Q18" s="266">
        <f t="shared" si="7"/>
        <v>2500</v>
      </c>
      <c r="R18" s="266">
        <f t="shared" si="2"/>
        <v>0</v>
      </c>
      <c r="S18" s="266">
        <f t="shared" si="2"/>
        <v>0</v>
      </c>
      <c r="T18" s="266">
        <f t="shared" si="2"/>
        <v>2500</v>
      </c>
      <c r="U18" s="437" t="s">
        <v>199</v>
      </c>
      <c r="V18" s="438"/>
    </row>
    <row r="19" spans="1:22" ht="19.5" customHeight="1">
      <c r="A19" s="276"/>
      <c r="B19" s="280" t="s">
        <v>213</v>
      </c>
      <c r="C19" s="278" t="s">
        <v>204</v>
      </c>
      <c r="D19" s="278" t="s">
        <v>212</v>
      </c>
      <c r="E19" s="266">
        <f t="shared" si="5"/>
        <v>4000</v>
      </c>
      <c r="F19" s="282"/>
      <c r="G19" s="282"/>
      <c r="H19" s="282">
        <v>4000</v>
      </c>
      <c r="I19" s="267">
        <f t="shared" si="6"/>
        <v>2.8</v>
      </c>
      <c r="J19" s="282"/>
      <c r="K19" s="282"/>
      <c r="L19" s="282">
        <v>2.8</v>
      </c>
      <c r="M19" s="267">
        <f t="shared" si="9"/>
        <v>0.1</v>
      </c>
      <c r="N19" s="267">
        <v>0</v>
      </c>
      <c r="O19" s="267">
        <v>0</v>
      </c>
      <c r="P19" s="267">
        <f t="shared" si="1"/>
        <v>0.1</v>
      </c>
      <c r="Q19" s="266">
        <f t="shared" si="7"/>
        <v>3997.2</v>
      </c>
      <c r="R19" s="266">
        <f t="shared" si="2"/>
        <v>0</v>
      </c>
      <c r="S19" s="266">
        <f t="shared" si="2"/>
        <v>0</v>
      </c>
      <c r="T19" s="266">
        <f t="shared" si="2"/>
        <v>3997.2</v>
      </c>
      <c r="U19" s="437" t="s">
        <v>199</v>
      </c>
      <c r="V19" s="438"/>
    </row>
    <row r="20" spans="1:22" ht="65.25" customHeight="1">
      <c r="A20" s="276"/>
      <c r="B20" s="280" t="s">
        <v>214</v>
      </c>
      <c r="C20" s="278" t="s">
        <v>204</v>
      </c>
      <c r="D20" s="278" t="s">
        <v>212</v>
      </c>
      <c r="E20" s="266">
        <v>4651.6000000000004</v>
      </c>
      <c r="F20" s="282"/>
      <c r="G20" s="282"/>
      <c r="H20" s="282">
        <v>4651.6000000000004</v>
      </c>
      <c r="I20" s="267">
        <f t="shared" si="6"/>
        <v>0</v>
      </c>
      <c r="J20" s="282"/>
      <c r="K20" s="282"/>
      <c r="L20" s="282"/>
      <c r="M20" s="267"/>
      <c r="N20" s="267"/>
      <c r="O20" s="267"/>
      <c r="P20" s="267"/>
      <c r="Q20" s="266">
        <f t="shared" si="7"/>
        <v>4651.6000000000004</v>
      </c>
      <c r="R20" s="266">
        <f t="shared" si="2"/>
        <v>0</v>
      </c>
      <c r="S20" s="266">
        <f t="shared" si="2"/>
        <v>0</v>
      </c>
      <c r="T20" s="266">
        <f t="shared" si="2"/>
        <v>4651.6000000000004</v>
      </c>
      <c r="U20" s="437" t="s">
        <v>56</v>
      </c>
      <c r="V20" s="438"/>
    </row>
    <row r="21" spans="1:22" ht="96" customHeight="1">
      <c r="A21" s="276"/>
      <c r="B21" s="280" t="s">
        <v>215</v>
      </c>
      <c r="C21" s="278" t="s">
        <v>204</v>
      </c>
      <c r="D21" s="278" t="s">
        <v>212</v>
      </c>
      <c r="E21" s="266">
        <f t="shared" si="5"/>
        <v>123124.4</v>
      </c>
      <c r="F21" s="282">
        <v>76237.7</v>
      </c>
      <c r="G21" s="282">
        <v>30288.799999999999</v>
      </c>
      <c r="H21" s="282">
        <v>16597.900000000001</v>
      </c>
      <c r="I21" s="267">
        <f t="shared" si="6"/>
        <v>0</v>
      </c>
      <c r="J21" s="282"/>
      <c r="K21" s="282"/>
      <c r="L21" s="282"/>
      <c r="M21" s="267">
        <f t="shared" si="9"/>
        <v>0</v>
      </c>
      <c r="N21" s="267">
        <v>0</v>
      </c>
      <c r="O21" s="267">
        <v>0</v>
      </c>
      <c r="P21" s="267">
        <f>ROUND(L21/H21*100,1)</f>
        <v>0</v>
      </c>
      <c r="Q21" s="266">
        <f t="shared" si="7"/>
        <v>123124.4</v>
      </c>
      <c r="R21" s="266">
        <f t="shared" si="7"/>
        <v>76237.7</v>
      </c>
      <c r="S21" s="266">
        <f t="shared" si="7"/>
        <v>30288.799999999999</v>
      </c>
      <c r="T21" s="266">
        <f t="shared" si="7"/>
        <v>16597.900000000001</v>
      </c>
      <c r="U21" s="437" t="s">
        <v>206</v>
      </c>
      <c r="V21" s="438"/>
    </row>
    <row r="22" spans="1:22" ht="100.5" customHeight="1">
      <c r="A22" s="276"/>
      <c r="B22" s="280" t="s">
        <v>216</v>
      </c>
      <c r="C22" s="278" t="s">
        <v>204</v>
      </c>
      <c r="D22" s="278" t="s">
        <v>212</v>
      </c>
      <c r="E22" s="266">
        <f t="shared" si="5"/>
        <v>5548.7000000000007</v>
      </c>
      <c r="F22" s="282">
        <v>3455.4</v>
      </c>
      <c r="G22" s="282">
        <v>1352.2</v>
      </c>
      <c r="H22" s="282">
        <v>741.1</v>
      </c>
      <c r="I22" s="267">
        <f t="shared" si="6"/>
        <v>5548.7000000000007</v>
      </c>
      <c r="J22" s="282">
        <v>3455.4</v>
      </c>
      <c r="K22" s="282">
        <v>1352.2</v>
      </c>
      <c r="L22" s="282">
        <v>741.1</v>
      </c>
      <c r="M22" s="267">
        <f t="shared" si="9"/>
        <v>100</v>
      </c>
      <c r="N22" s="267">
        <v>0</v>
      </c>
      <c r="O22" s="267">
        <v>0</v>
      </c>
      <c r="P22" s="267">
        <f>ROUND(L22/H22*100,1)</f>
        <v>100</v>
      </c>
      <c r="Q22" s="266">
        <f t="shared" si="7"/>
        <v>0</v>
      </c>
      <c r="R22" s="266">
        <f t="shared" si="7"/>
        <v>0</v>
      </c>
      <c r="S22" s="266">
        <f t="shared" si="7"/>
        <v>0</v>
      </c>
      <c r="T22" s="266">
        <f t="shared" si="7"/>
        <v>0</v>
      </c>
      <c r="U22" s="437"/>
      <c r="V22" s="438"/>
    </row>
    <row r="23" spans="1:22" ht="42" customHeight="1">
      <c r="A23" s="276"/>
      <c r="B23" s="280" t="s">
        <v>217</v>
      </c>
      <c r="C23" s="278" t="s">
        <v>204</v>
      </c>
      <c r="D23" s="278" t="s">
        <v>212</v>
      </c>
      <c r="E23" s="266">
        <f t="shared" si="5"/>
        <v>1800</v>
      </c>
      <c r="F23" s="282"/>
      <c r="G23" s="282"/>
      <c r="H23" s="282">
        <v>1800</v>
      </c>
      <c r="I23" s="267">
        <f t="shared" si="6"/>
        <v>0</v>
      </c>
      <c r="J23" s="282"/>
      <c r="K23" s="282"/>
      <c r="L23" s="282">
        <v>0</v>
      </c>
      <c r="M23" s="267">
        <f t="shared" si="9"/>
        <v>0</v>
      </c>
      <c r="N23" s="267">
        <v>0</v>
      </c>
      <c r="O23" s="267">
        <v>0</v>
      </c>
      <c r="P23" s="267">
        <f t="shared" si="1"/>
        <v>0</v>
      </c>
      <c r="Q23" s="266">
        <f t="shared" si="7"/>
        <v>1800</v>
      </c>
      <c r="R23" s="266">
        <f t="shared" si="2"/>
        <v>0</v>
      </c>
      <c r="S23" s="266">
        <f t="shared" si="2"/>
        <v>0</v>
      </c>
      <c r="T23" s="266">
        <f t="shared" si="2"/>
        <v>1800</v>
      </c>
      <c r="U23" s="437" t="s">
        <v>56</v>
      </c>
      <c r="V23" s="438"/>
    </row>
    <row r="24" spans="1:22" ht="69.75" customHeight="1">
      <c r="A24" s="276" t="s">
        <v>218</v>
      </c>
      <c r="B24" s="277" t="s">
        <v>202</v>
      </c>
      <c r="C24" s="278"/>
      <c r="D24" s="278"/>
      <c r="E24" s="266">
        <f t="shared" si="5"/>
        <v>10845.5</v>
      </c>
      <c r="F24" s="282"/>
      <c r="G24" s="282"/>
      <c r="H24" s="274">
        <v>10845.5</v>
      </c>
      <c r="I24" s="267">
        <f t="shared" si="6"/>
        <v>2945.9</v>
      </c>
      <c r="J24" s="282"/>
      <c r="K24" s="282"/>
      <c r="L24" s="282">
        <v>2945.9</v>
      </c>
      <c r="M24" s="267">
        <f t="shared" si="9"/>
        <v>27.2</v>
      </c>
      <c r="N24" s="267">
        <v>0</v>
      </c>
      <c r="O24" s="267">
        <v>0</v>
      </c>
      <c r="P24" s="267">
        <f t="shared" si="1"/>
        <v>27.2</v>
      </c>
      <c r="Q24" s="266">
        <f t="shared" si="7"/>
        <v>7899.6</v>
      </c>
      <c r="R24" s="266">
        <f t="shared" si="2"/>
        <v>0</v>
      </c>
      <c r="S24" s="266">
        <f t="shared" si="2"/>
        <v>0</v>
      </c>
      <c r="T24" s="266">
        <f t="shared" si="2"/>
        <v>7899.6</v>
      </c>
      <c r="U24" s="287"/>
      <c r="V24" s="288"/>
    </row>
    <row r="25" spans="1:22" ht="38.25" customHeight="1">
      <c r="A25" s="276"/>
      <c r="B25" s="280" t="s">
        <v>219</v>
      </c>
      <c r="C25" s="278" t="s">
        <v>204</v>
      </c>
      <c r="D25" s="278" t="s">
        <v>204</v>
      </c>
      <c r="E25" s="266">
        <f t="shared" si="5"/>
        <v>7242.3</v>
      </c>
      <c r="F25" s="282"/>
      <c r="G25" s="282"/>
      <c r="H25" s="282">
        <v>7242.3</v>
      </c>
      <c r="I25" s="267">
        <v>2933.5</v>
      </c>
      <c r="J25" s="282"/>
      <c r="K25" s="282"/>
      <c r="L25" s="282">
        <v>1815</v>
      </c>
      <c r="M25" s="267">
        <f t="shared" si="9"/>
        <v>40.5</v>
      </c>
      <c r="N25" s="267">
        <v>0</v>
      </c>
      <c r="O25" s="267">
        <v>0</v>
      </c>
      <c r="P25" s="267">
        <f t="shared" si="1"/>
        <v>25.1</v>
      </c>
      <c r="Q25" s="266">
        <f t="shared" si="7"/>
        <v>4308.8</v>
      </c>
      <c r="R25" s="266">
        <f t="shared" si="2"/>
        <v>0</v>
      </c>
      <c r="S25" s="266">
        <f t="shared" si="2"/>
        <v>0</v>
      </c>
      <c r="T25" s="266">
        <f t="shared" si="2"/>
        <v>5427.3</v>
      </c>
      <c r="U25" s="437" t="s">
        <v>220</v>
      </c>
      <c r="V25" s="438"/>
    </row>
    <row r="26" spans="1:22" ht="27.75" customHeight="1">
      <c r="A26" s="276"/>
      <c r="B26" s="280" t="s">
        <v>221</v>
      </c>
      <c r="C26" s="278" t="s">
        <v>204</v>
      </c>
      <c r="D26" s="278" t="s">
        <v>204</v>
      </c>
      <c r="E26" s="266">
        <f t="shared" si="5"/>
        <v>2187.1999999999998</v>
      </c>
      <c r="F26" s="282"/>
      <c r="G26" s="282"/>
      <c r="H26" s="282">
        <v>2187.1999999999998</v>
      </c>
      <c r="I26" s="267">
        <v>838.2</v>
      </c>
      <c r="J26" s="282"/>
      <c r="K26" s="282"/>
      <c r="L26" s="282">
        <v>484.3</v>
      </c>
      <c r="M26" s="267">
        <f t="shared" si="9"/>
        <v>38.299999999999997</v>
      </c>
      <c r="N26" s="267">
        <v>0</v>
      </c>
      <c r="O26" s="267">
        <v>0</v>
      </c>
      <c r="P26" s="267">
        <f t="shared" si="1"/>
        <v>22.1</v>
      </c>
      <c r="Q26" s="266">
        <f t="shared" si="7"/>
        <v>1348.9999999999998</v>
      </c>
      <c r="R26" s="266">
        <f t="shared" si="7"/>
        <v>0</v>
      </c>
      <c r="S26" s="266">
        <f t="shared" si="7"/>
        <v>0</v>
      </c>
      <c r="T26" s="266">
        <f t="shared" si="7"/>
        <v>1702.8999999999999</v>
      </c>
      <c r="U26" s="437" t="s">
        <v>222</v>
      </c>
      <c r="V26" s="438"/>
    </row>
    <row r="27" spans="1:22" ht="28.5" customHeight="1">
      <c r="A27" s="276"/>
      <c r="B27" s="280" t="s">
        <v>223</v>
      </c>
      <c r="C27" s="278" t="s">
        <v>204</v>
      </c>
      <c r="D27" s="278" t="s">
        <v>204</v>
      </c>
      <c r="E27" s="266">
        <f t="shared" si="5"/>
        <v>4.5999999999999996</v>
      </c>
      <c r="F27" s="282"/>
      <c r="G27" s="282"/>
      <c r="H27" s="282">
        <v>4.5999999999999996</v>
      </c>
      <c r="I27" s="267">
        <v>1.1000000000000001</v>
      </c>
      <c r="J27" s="282"/>
      <c r="K27" s="282"/>
      <c r="L27" s="282">
        <v>0</v>
      </c>
      <c r="M27" s="267">
        <f t="shared" si="9"/>
        <v>23.9</v>
      </c>
      <c r="N27" s="267">
        <v>0</v>
      </c>
      <c r="O27" s="267">
        <v>0</v>
      </c>
      <c r="P27" s="267">
        <f t="shared" si="1"/>
        <v>0</v>
      </c>
      <c r="Q27" s="266">
        <f t="shared" si="7"/>
        <v>3.4999999999999996</v>
      </c>
      <c r="R27" s="266">
        <f t="shared" si="7"/>
        <v>0</v>
      </c>
      <c r="S27" s="266">
        <f t="shared" si="7"/>
        <v>0</v>
      </c>
      <c r="T27" s="266">
        <f t="shared" si="7"/>
        <v>4.5999999999999996</v>
      </c>
      <c r="U27" s="437" t="s">
        <v>224</v>
      </c>
      <c r="V27" s="438"/>
    </row>
    <row r="28" spans="1:22" ht="28.5" customHeight="1">
      <c r="A28" s="276"/>
      <c r="B28" s="280" t="s">
        <v>225</v>
      </c>
      <c r="C28" s="278" t="s">
        <v>204</v>
      </c>
      <c r="D28" s="278" t="s">
        <v>204</v>
      </c>
      <c r="E28" s="266">
        <f t="shared" si="5"/>
        <v>57.6</v>
      </c>
      <c r="F28" s="282"/>
      <c r="G28" s="282"/>
      <c r="H28" s="282">
        <v>57.6</v>
      </c>
      <c r="I28" s="267">
        <f t="shared" si="6"/>
        <v>0</v>
      </c>
      <c r="J28" s="282"/>
      <c r="K28" s="282"/>
      <c r="L28" s="282">
        <v>0</v>
      </c>
      <c r="M28" s="267">
        <f t="shared" si="9"/>
        <v>0</v>
      </c>
      <c r="N28" s="267">
        <v>0</v>
      </c>
      <c r="O28" s="267">
        <v>0</v>
      </c>
      <c r="P28" s="267">
        <f t="shared" si="1"/>
        <v>0</v>
      </c>
      <c r="Q28" s="266">
        <f t="shared" si="7"/>
        <v>57.6</v>
      </c>
      <c r="R28" s="266">
        <f t="shared" si="7"/>
        <v>0</v>
      </c>
      <c r="S28" s="266">
        <f t="shared" si="7"/>
        <v>0</v>
      </c>
      <c r="T28" s="266">
        <f t="shared" si="7"/>
        <v>57.6</v>
      </c>
      <c r="U28" s="437" t="s">
        <v>224</v>
      </c>
      <c r="V28" s="438"/>
    </row>
    <row r="29" spans="1:22" ht="27.75" customHeight="1">
      <c r="A29" s="276"/>
      <c r="B29" s="280" t="s">
        <v>226</v>
      </c>
      <c r="C29" s="278" t="s">
        <v>204</v>
      </c>
      <c r="D29" s="278" t="s">
        <v>204</v>
      </c>
      <c r="E29" s="266">
        <f t="shared" si="5"/>
        <v>48</v>
      </c>
      <c r="F29" s="282"/>
      <c r="G29" s="282"/>
      <c r="H29" s="282">
        <v>48</v>
      </c>
      <c r="I29" s="267">
        <v>3.5</v>
      </c>
      <c r="J29" s="282"/>
      <c r="K29" s="282"/>
      <c r="L29" s="282">
        <v>0</v>
      </c>
      <c r="M29" s="267">
        <f t="shared" si="9"/>
        <v>7.3</v>
      </c>
      <c r="N29" s="267">
        <v>0</v>
      </c>
      <c r="O29" s="267">
        <v>0</v>
      </c>
      <c r="P29" s="267">
        <f t="shared" si="1"/>
        <v>0</v>
      </c>
      <c r="Q29" s="266">
        <f t="shared" si="7"/>
        <v>44.5</v>
      </c>
      <c r="R29" s="266">
        <f t="shared" si="7"/>
        <v>0</v>
      </c>
      <c r="S29" s="266">
        <f t="shared" si="7"/>
        <v>0</v>
      </c>
      <c r="T29" s="266">
        <f t="shared" si="7"/>
        <v>48</v>
      </c>
      <c r="U29" s="437" t="s">
        <v>224</v>
      </c>
      <c r="V29" s="438"/>
    </row>
    <row r="30" spans="1:22" ht="25.5" customHeight="1">
      <c r="A30" s="276"/>
      <c r="B30" s="280" t="s">
        <v>227</v>
      </c>
      <c r="C30" s="278" t="s">
        <v>204</v>
      </c>
      <c r="D30" s="278" t="s">
        <v>204</v>
      </c>
      <c r="E30" s="266">
        <f t="shared" si="5"/>
        <v>157.80000000000001</v>
      </c>
      <c r="F30" s="282"/>
      <c r="G30" s="282"/>
      <c r="H30" s="282">
        <v>157.80000000000001</v>
      </c>
      <c r="I30" s="267">
        <v>30.4</v>
      </c>
      <c r="J30" s="282"/>
      <c r="K30" s="282"/>
      <c r="L30" s="282">
        <v>18.5</v>
      </c>
      <c r="M30" s="267">
        <f t="shared" si="9"/>
        <v>19.3</v>
      </c>
      <c r="N30" s="267">
        <v>0</v>
      </c>
      <c r="O30" s="267">
        <v>0</v>
      </c>
      <c r="P30" s="267">
        <f t="shared" si="1"/>
        <v>11.7</v>
      </c>
      <c r="Q30" s="266">
        <f t="shared" si="7"/>
        <v>127.4</v>
      </c>
      <c r="R30" s="266">
        <f t="shared" si="7"/>
        <v>0</v>
      </c>
      <c r="S30" s="266">
        <f t="shared" si="7"/>
        <v>0</v>
      </c>
      <c r="T30" s="266">
        <f t="shared" si="7"/>
        <v>139.30000000000001</v>
      </c>
      <c r="U30" s="437" t="s">
        <v>228</v>
      </c>
      <c r="V30" s="438"/>
    </row>
    <row r="31" spans="1:22" ht="28.5" customHeight="1">
      <c r="A31" s="276"/>
      <c r="B31" s="280" t="s">
        <v>229</v>
      </c>
      <c r="C31" s="278" t="s">
        <v>204</v>
      </c>
      <c r="D31" s="278" t="s">
        <v>204</v>
      </c>
      <c r="E31" s="266">
        <f t="shared" si="5"/>
        <v>132.4</v>
      </c>
      <c r="F31" s="282"/>
      <c r="G31" s="282"/>
      <c r="H31" s="282">
        <v>132.4</v>
      </c>
      <c r="I31" s="267">
        <f t="shared" si="6"/>
        <v>0</v>
      </c>
      <c r="J31" s="282"/>
      <c r="K31" s="282"/>
      <c r="L31" s="282">
        <v>0</v>
      </c>
      <c r="M31" s="267">
        <f t="shared" si="9"/>
        <v>0</v>
      </c>
      <c r="N31" s="267">
        <v>0</v>
      </c>
      <c r="O31" s="267">
        <v>0</v>
      </c>
      <c r="P31" s="267">
        <f t="shared" si="1"/>
        <v>0</v>
      </c>
      <c r="Q31" s="266">
        <f t="shared" si="7"/>
        <v>132.4</v>
      </c>
      <c r="R31" s="266">
        <f t="shared" si="7"/>
        <v>0</v>
      </c>
      <c r="S31" s="266">
        <f t="shared" si="7"/>
        <v>0</v>
      </c>
      <c r="T31" s="266">
        <f t="shared" si="7"/>
        <v>132.4</v>
      </c>
      <c r="U31" s="437" t="s">
        <v>230</v>
      </c>
      <c r="V31" s="438"/>
    </row>
    <row r="32" spans="1:22" ht="50.25" customHeight="1">
      <c r="A32" s="276"/>
      <c r="B32" s="280" t="s">
        <v>231</v>
      </c>
      <c r="C32" s="278" t="s">
        <v>204</v>
      </c>
      <c r="D32" s="278" t="s">
        <v>204</v>
      </c>
      <c r="E32" s="266">
        <f t="shared" si="5"/>
        <v>107.3</v>
      </c>
      <c r="F32" s="282"/>
      <c r="G32" s="282"/>
      <c r="H32" s="282">
        <v>107.3</v>
      </c>
      <c r="I32" s="267">
        <v>14.6</v>
      </c>
      <c r="J32" s="282"/>
      <c r="K32" s="282"/>
      <c r="L32" s="282">
        <v>11.2</v>
      </c>
      <c r="M32" s="267">
        <f t="shared" si="9"/>
        <v>13.6</v>
      </c>
      <c r="N32" s="267">
        <v>0</v>
      </c>
      <c r="O32" s="267">
        <v>0</v>
      </c>
      <c r="P32" s="267">
        <f t="shared" si="1"/>
        <v>10.4</v>
      </c>
      <c r="Q32" s="266">
        <f t="shared" si="7"/>
        <v>92.7</v>
      </c>
      <c r="R32" s="266">
        <f t="shared" si="7"/>
        <v>0</v>
      </c>
      <c r="S32" s="266">
        <f t="shared" si="7"/>
        <v>0</v>
      </c>
      <c r="T32" s="266">
        <f t="shared" si="7"/>
        <v>96.1</v>
      </c>
      <c r="U32" s="437" t="s">
        <v>232</v>
      </c>
      <c r="V32" s="438"/>
    </row>
    <row r="33" spans="1:24" ht="42" customHeight="1">
      <c r="A33" s="276"/>
      <c r="B33" s="280" t="s">
        <v>233</v>
      </c>
      <c r="C33" s="278" t="s">
        <v>204</v>
      </c>
      <c r="D33" s="278" t="s">
        <v>204</v>
      </c>
      <c r="E33" s="266">
        <f t="shared" si="5"/>
        <v>210.5</v>
      </c>
      <c r="F33" s="282"/>
      <c r="G33" s="282"/>
      <c r="H33" s="282">
        <v>210.5</v>
      </c>
      <c r="I33" s="267">
        <v>50</v>
      </c>
      <c r="J33" s="282"/>
      <c r="K33" s="282"/>
      <c r="L33" s="282">
        <v>34</v>
      </c>
      <c r="M33" s="267">
        <f t="shared" si="9"/>
        <v>23.8</v>
      </c>
      <c r="N33" s="267">
        <v>0</v>
      </c>
      <c r="O33" s="267">
        <v>0</v>
      </c>
      <c r="P33" s="267">
        <f t="shared" si="1"/>
        <v>16.2</v>
      </c>
      <c r="Q33" s="266">
        <f t="shared" si="7"/>
        <v>160.5</v>
      </c>
      <c r="R33" s="266">
        <f t="shared" si="7"/>
        <v>0</v>
      </c>
      <c r="S33" s="266">
        <f t="shared" si="7"/>
        <v>0</v>
      </c>
      <c r="T33" s="266">
        <f t="shared" si="7"/>
        <v>176.5</v>
      </c>
      <c r="U33" s="437" t="s">
        <v>234</v>
      </c>
      <c r="V33" s="438"/>
    </row>
    <row r="34" spans="1:24" ht="24.75" customHeight="1">
      <c r="A34" s="276"/>
      <c r="B34" s="280" t="s">
        <v>235</v>
      </c>
      <c r="C34" s="278" t="s">
        <v>204</v>
      </c>
      <c r="D34" s="278" t="s">
        <v>204</v>
      </c>
      <c r="E34" s="266">
        <f t="shared" si="5"/>
        <v>608</v>
      </c>
      <c r="F34" s="282"/>
      <c r="G34" s="282"/>
      <c r="H34" s="282">
        <v>608</v>
      </c>
      <c r="I34" s="267">
        <v>548</v>
      </c>
      <c r="J34" s="282"/>
      <c r="K34" s="282"/>
      <c r="L34" s="282">
        <v>528</v>
      </c>
      <c r="M34" s="267">
        <f t="shared" si="9"/>
        <v>90.1</v>
      </c>
      <c r="N34" s="267">
        <v>0</v>
      </c>
      <c r="O34" s="267">
        <v>0</v>
      </c>
      <c r="P34" s="267">
        <f t="shared" si="1"/>
        <v>86.8</v>
      </c>
      <c r="Q34" s="266">
        <f t="shared" si="7"/>
        <v>60</v>
      </c>
      <c r="R34" s="266">
        <f t="shared" si="7"/>
        <v>0</v>
      </c>
      <c r="S34" s="266">
        <f t="shared" si="7"/>
        <v>0</v>
      </c>
      <c r="T34" s="266">
        <f t="shared" si="7"/>
        <v>80</v>
      </c>
      <c r="U34" s="437" t="s">
        <v>236</v>
      </c>
      <c r="V34" s="438"/>
    </row>
    <row r="35" spans="1:24" ht="39" customHeight="1">
      <c r="A35" s="276"/>
      <c r="B35" s="280" t="s">
        <v>237</v>
      </c>
      <c r="C35" s="278" t="s">
        <v>204</v>
      </c>
      <c r="D35" s="278" t="s">
        <v>204</v>
      </c>
      <c r="E35" s="266">
        <f t="shared" si="5"/>
        <v>89.8</v>
      </c>
      <c r="F35" s="282"/>
      <c r="G35" s="282"/>
      <c r="H35" s="282">
        <v>89.8</v>
      </c>
      <c r="I35" s="267">
        <v>59.4</v>
      </c>
      <c r="J35" s="282"/>
      <c r="K35" s="282"/>
      <c r="L35" s="282">
        <v>54.9</v>
      </c>
      <c r="M35" s="267">
        <f t="shared" si="9"/>
        <v>66.099999999999994</v>
      </c>
      <c r="N35" s="267">
        <v>0</v>
      </c>
      <c r="O35" s="267">
        <v>0</v>
      </c>
      <c r="P35" s="267">
        <f t="shared" si="1"/>
        <v>61.1</v>
      </c>
      <c r="Q35" s="266">
        <f t="shared" si="7"/>
        <v>30.4</v>
      </c>
      <c r="R35" s="266">
        <f t="shared" si="7"/>
        <v>0</v>
      </c>
      <c r="S35" s="266">
        <f t="shared" si="7"/>
        <v>0</v>
      </c>
      <c r="T35" s="266">
        <f t="shared" si="7"/>
        <v>34.9</v>
      </c>
      <c r="U35" s="437" t="s">
        <v>238</v>
      </c>
      <c r="V35" s="438"/>
    </row>
    <row r="36" spans="1:24" ht="18.75" customHeight="1">
      <c r="A36" s="276" t="s">
        <v>239</v>
      </c>
      <c r="B36" s="277" t="s">
        <v>240</v>
      </c>
      <c r="C36" s="278"/>
      <c r="D36" s="278"/>
      <c r="E36" s="284">
        <f t="shared" si="5"/>
        <v>510984.9</v>
      </c>
      <c r="F36" s="282"/>
      <c r="G36" s="282"/>
      <c r="H36" s="274">
        <v>510984.9</v>
      </c>
      <c r="I36" s="284">
        <f>J36+K36+L36</f>
        <v>3952.7999999999997</v>
      </c>
      <c r="J36" s="282"/>
      <c r="K36" s="282"/>
      <c r="L36" s="274">
        <f>SUM(L37:L46)</f>
        <v>3952.7999999999997</v>
      </c>
      <c r="M36" s="289">
        <f t="shared" si="9"/>
        <v>0.8</v>
      </c>
      <c r="N36" s="267">
        <v>0</v>
      </c>
      <c r="O36" s="267">
        <v>0</v>
      </c>
      <c r="P36" s="267">
        <f t="shared" si="1"/>
        <v>0.8</v>
      </c>
      <c r="Q36" s="266">
        <f t="shared" si="7"/>
        <v>507032.10000000003</v>
      </c>
      <c r="R36" s="266">
        <f t="shared" si="7"/>
        <v>0</v>
      </c>
      <c r="S36" s="266">
        <f t="shared" si="7"/>
        <v>0</v>
      </c>
      <c r="T36" s="266">
        <f t="shared" si="7"/>
        <v>507032.10000000003</v>
      </c>
      <c r="U36" s="287"/>
      <c r="V36" s="288"/>
    </row>
    <row r="37" spans="1:24" ht="24" customHeight="1">
      <c r="A37" s="276"/>
      <c r="B37" s="280" t="s">
        <v>241</v>
      </c>
      <c r="C37" s="278" t="s">
        <v>204</v>
      </c>
      <c r="D37" s="278" t="s">
        <v>242</v>
      </c>
      <c r="E37" s="266">
        <f t="shared" si="5"/>
        <v>6400</v>
      </c>
      <c r="F37" s="282"/>
      <c r="G37" s="282"/>
      <c r="H37" s="282">
        <v>6400</v>
      </c>
      <c r="I37" s="267">
        <f t="shared" si="6"/>
        <v>0</v>
      </c>
      <c r="J37" s="282"/>
      <c r="K37" s="282"/>
      <c r="L37" s="282">
        <v>0</v>
      </c>
      <c r="M37" s="267">
        <f t="shared" si="9"/>
        <v>0</v>
      </c>
      <c r="N37" s="267">
        <v>0</v>
      </c>
      <c r="O37" s="267">
        <v>0</v>
      </c>
      <c r="P37" s="267">
        <f t="shared" si="1"/>
        <v>0</v>
      </c>
      <c r="Q37" s="266">
        <f t="shared" si="7"/>
        <v>6400</v>
      </c>
      <c r="R37" s="266">
        <f t="shared" si="7"/>
        <v>0</v>
      </c>
      <c r="S37" s="266">
        <f t="shared" si="7"/>
        <v>0</v>
      </c>
      <c r="T37" s="266">
        <f t="shared" si="7"/>
        <v>6400</v>
      </c>
      <c r="U37" s="437" t="s">
        <v>56</v>
      </c>
      <c r="V37" s="438"/>
    </row>
    <row r="38" spans="1:24" ht="46.5" customHeight="1">
      <c r="A38" s="276"/>
      <c r="B38" s="280" t="s">
        <v>243</v>
      </c>
      <c r="C38" s="278" t="s">
        <v>204</v>
      </c>
      <c r="D38" s="278" t="s">
        <v>242</v>
      </c>
      <c r="E38" s="266">
        <f t="shared" si="5"/>
        <v>7491.7</v>
      </c>
      <c r="F38" s="282"/>
      <c r="G38" s="282"/>
      <c r="H38" s="282">
        <v>7491.7</v>
      </c>
      <c r="I38" s="267">
        <f t="shared" si="6"/>
        <v>2142.1999999999998</v>
      </c>
      <c r="J38" s="282"/>
      <c r="K38" s="282"/>
      <c r="L38" s="282">
        <v>2142.1999999999998</v>
      </c>
      <c r="M38" s="267">
        <f t="shared" si="9"/>
        <v>28.6</v>
      </c>
      <c r="N38" s="267">
        <v>0</v>
      </c>
      <c r="O38" s="267">
        <v>0</v>
      </c>
      <c r="P38" s="267">
        <f t="shared" si="1"/>
        <v>28.6</v>
      </c>
      <c r="Q38" s="266">
        <f t="shared" si="7"/>
        <v>5349.5</v>
      </c>
      <c r="R38" s="266">
        <f t="shared" si="7"/>
        <v>0</v>
      </c>
      <c r="S38" s="266">
        <f t="shared" si="7"/>
        <v>0</v>
      </c>
      <c r="T38" s="266">
        <f t="shared" si="7"/>
        <v>5349.5</v>
      </c>
      <c r="U38" s="287"/>
      <c r="V38" s="288"/>
      <c r="X38" s="265">
        <f>6400+7491.7+3583.9+4553.7+35454.2+452501.4</f>
        <v>509984.9</v>
      </c>
    </row>
    <row r="39" spans="1:24" ht="33" customHeight="1">
      <c r="A39" s="276"/>
      <c r="B39" s="280" t="s">
        <v>244</v>
      </c>
      <c r="C39" s="278" t="s">
        <v>204</v>
      </c>
      <c r="D39" s="278" t="s">
        <v>242</v>
      </c>
      <c r="E39" s="266">
        <f t="shared" si="5"/>
        <v>3583.9</v>
      </c>
      <c r="F39" s="282"/>
      <c r="G39" s="282"/>
      <c r="H39" s="282">
        <v>3583.9</v>
      </c>
      <c r="I39" s="267">
        <f t="shared" si="6"/>
        <v>0</v>
      </c>
      <c r="J39" s="282"/>
      <c r="K39" s="282"/>
      <c r="L39" s="282">
        <v>0</v>
      </c>
      <c r="M39" s="267">
        <f t="shared" si="9"/>
        <v>0</v>
      </c>
      <c r="N39" s="267">
        <v>0</v>
      </c>
      <c r="O39" s="267">
        <v>0</v>
      </c>
      <c r="P39" s="267">
        <f t="shared" si="1"/>
        <v>0</v>
      </c>
      <c r="Q39" s="266">
        <f t="shared" si="7"/>
        <v>3583.9</v>
      </c>
      <c r="R39" s="266">
        <f t="shared" si="7"/>
        <v>0</v>
      </c>
      <c r="S39" s="266">
        <f t="shared" si="7"/>
        <v>0</v>
      </c>
      <c r="T39" s="266">
        <f t="shared" si="7"/>
        <v>3583.9</v>
      </c>
      <c r="U39" s="437" t="s">
        <v>56</v>
      </c>
      <c r="V39" s="438"/>
    </row>
    <row r="40" spans="1:24" ht="33" customHeight="1">
      <c r="A40" s="276"/>
      <c r="B40" s="280" t="s">
        <v>245</v>
      </c>
      <c r="C40" s="278" t="s">
        <v>204</v>
      </c>
      <c r="D40" s="278" t="s">
        <v>242</v>
      </c>
      <c r="E40" s="266">
        <f t="shared" si="5"/>
        <v>2500</v>
      </c>
      <c r="F40" s="282"/>
      <c r="G40" s="282"/>
      <c r="H40" s="282">
        <v>2500</v>
      </c>
      <c r="I40" s="267">
        <f t="shared" si="6"/>
        <v>0</v>
      </c>
      <c r="J40" s="282"/>
      <c r="K40" s="282"/>
      <c r="L40" s="282">
        <v>0</v>
      </c>
      <c r="M40" s="267">
        <f t="shared" si="9"/>
        <v>0</v>
      </c>
      <c r="N40" s="267">
        <v>0</v>
      </c>
      <c r="O40" s="267">
        <v>0</v>
      </c>
      <c r="P40" s="267">
        <f t="shared" si="1"/>
        <v>0</v>
      </c>
      <c r="Q40" s="266">
        <f t="shared" si="7"/>
        <v>2500</v>
      </c>
      <c r="R40" s="266">
        <f t="shared" si="7"/>
        <v>0</v>
      </c>
      <c r="S40" s="266">
        <f t="shared" si="7"/>
        <v>0</v>
      </c>
      <c r="T40" s="266">
        <f t="shared" si="7"/>
        <v>2500</v>
      </c>
      <c r="U40" s="437" t="s">
        <v>56</v>
      </c>
      <c r="V40" s="438"/>
    </row>
    <row r="41" spans="1:24" ht="66.75" customHeight="1">
      <c r="A41" s="276"/>
      <c r="B41" s="280" t="s">
        <v>246</v>
      </c>
      <c r="C41" s="278" t="s">
        <v>204</v>
      </c>
      <c r="D41" s="278" t="s">
        <v>242</v>
      </c>
      <c r="E41" s="266">
        <f t="shared" si="5"/>
        <v>652.48</v>
      </c>
      <c r="F41" s="282"/>
      <c r="G41" s="282"/>
      <c r="H41" s="282">
        <v>652.48</v>
      </c>
      <c r="I41" s="267">
        <f t="shared" si="6"/>
        <v>563.29999999999995</v>
      </c>
      <c r="J41" s="282"/>
      <c r="K41" s="282"/>
      <c r="L41" s="282">
        <v>563.29999999999995</v>
      </c>
      <c r="M41" s="267">
        <f t="shared" si="9"/>
        <v>86.3</v>
      </c>
      <c r="N41" s="267">
        <v>0</v>
      </c>
      <c r="O41" s="267">
        <v>0</v>
      </c>
      <c r="P41" s="267">
        <f t="shared" si="1"/>
        <v>86.3</v>
      </c>
      <c r="Q41" s="266">
        <f t="shared" si="7"/>
        <v>89.180000000000064</v>
      </c>
      <c r="R41" s="266">
        <f t="shared" si="7"/>
        <v>0</v>
      </c>
      <c r="S41" s="266">
        <f t="shared" si="7"/>
        <v>0</v>
      </c>
      <c r="T41" s="266">
        <f t="shared" si="7"/>
        <v>89.180000000000064</v>
      </c>
      <c r="U41" s="437" t="s">
        <v>208</v>
      </c>
      <c r="V41" s="438"/>
    </row>
    <row r="42" spans="1:24" ht="84" customHeight="1">
      <c r="A42" s="276"/>
      <c r="B42" s="280" t="s">
        <v>247</v>
      </c>
      <c r="C42" s="278" t="s">
        <v>204</v>
      </c>
      <c r="D42" s="278" t="s">
        <v>242</v>
      </c>
      <c r="E42" s="266">
        <f t="shared" si="5"/>
        <v>700</v>
      </c>
      <c r="F42" s="282"/>
      <c r="G42" s="282"/>
      <c r="H42" s="282">
        <v>700</v>
      </c>
      <c r="I42" s="267">
        <f t="shared" si="6"/>
        <v>641.20000000000005</v>
      </c>
      <c r="J42" s="282"/>
      <c r="K42" s="282"/>
      <c r="L42" s="282">
        <v>641.20000000000005</v>
      </c>
      <c r="M42" s="267">
        <f t="shared" si="9"/>
        <v>91.6</v>
      </c>
      <c r="N42" s="267">
        <v>0</v>
      </c>
      <c r="O42" s="267">
        <v>0</v>
      </c>
      <c r="P42" s="267">
        <f t="shared" si="1"/>
        <v>91.6</v>
      </c>
      <c r="Q42" s="266">
        <f t="shared" si="7"/>
        <v>58.799999999999955</v>
      </c>
      <c r="R42" s="266">
        <f t="shared" si="7"/>
        <v>0</v>
      </c>
      <c r="S42" s="266">
        <f t="shared" si="7"/>
        <v>0</v>
      </c>
      <c r="T42" s="266">
        <f t="shared" si="7"/>
        <v>58.799999999999955</v>
      </c>
      <c r="U42" s="437" t="s">
        <v>248</v>
      </c>
      <c r="V42" s="438"/>
    </row>
    <row r="43" spans="1:24" ht="70.5" customHeight="1">
      <c r="A43" s="276"/>
      <c r="B43" s="280" t="s">
        <v>249</v>
      </c>
      <c r="C43" s="278" t="s">
        <v>204</v>
      </c>
      <c r="D43" s="278" t="s">
        <v>242</v>
      </c>
      <c r="E43" s="266">
        <f t="shared" si="5"/>
        <v>701.22</v>
      </c>
      <c r="F43" s="282"/>
      <c r="G43" s="282"/>
      <c r="H43" s="282">
        <v>701.22</v>
      </c>
      <c r="I43" s="267">
        <f t="shared" si="6"/>
        <v>606.1</v>
      </c>
      <c r="J43" s="282"/>
      <c r="K43" s="282"/>
      <c r="L43" s="282">
        <v>606.1</v>
      </c>
      <c r="M43" s="267">
        <f t="shared" si="9"/>
        <v>86.4</v>
      </c>
      <c r="N43" s="267">
        <v>0</v>
      </c>
      <c r="O43" s="267">
        <v>0</v>
      </c>
      <c r="P43" s="267">
        <f t="shared" si="1"/>
        <v>86.4</v>
      </c>
      <c r="Q43" s="266">
        <f t="shared" si="7"/>
        <v>95.12</v>
      </c>
      <c r="R43" s="266">
        <f t="shared" si="7"/>
        <v>0</v>
      </c>
      <c r="S43" s="266">
        <f t="shared" si="7"/>
        <v>0</v>
      </c>
      <c r="T43" s="266">
        <f t="shared" si="7"/>
        <v>95.12</v>
      </c>
      <c r="U43" s="437" t="s">
        <v>208</v>
      </c>
      <c r="V43" s="438"/>
    </row>
    <row r="44" spans="1:24" ht="66" customHeight="1">
      <c r="A44" s="276"/>
      <c r="B44" s="280" t="s">
        <v>250</v>
      </c>
      <c r="C44" s="278" t="s">
        <v>204</v>
      </c>
      <c r="D44" s="278" t="s">
        <v>242</v>
      </c>
      <c r="E44" s="266">
        <f t="shared" si="5"/>
        <v>35454.199999999997</v>
      </c>
      <c r="F44" s="282"/>
      <c r="G44" s="282"/>
      <c r="H44" s="282">
        <v>35454.199999999997</v>
      </c>
      <c r="I44" s="267">
        <f t="shared" si="6"/>
        <v>0</v>
      </c>
      <c r="J44" s="282"/>
      <c r="K44" s="282"/>
      <c r="L44" s="282">
        <v>0</v>
      </c>
      <c r="M44" s="267">
        <f t="shared" si="9"/>
        <v>0</v>
      </c>
      <c r="N44" s="267"/>
      <c r="O44" s="267"/>
      <c r="P44" s="267">
        <f t="shared" si="1"/>
        <v>0</v>
      </c>
      <c r="Q44" s="266">
        <f t="shared" si="7"/>
        <v>35454.199999999997</v>
      </c>
      <c r="R44" s="266"/>
      <c r="S44" s="266"/>
      <c r="T44" s="266">
        <f t="shared" si="7"/>
        <v>35454.199999999997</v>
      </c>
      <c r="U44" s="437" t="s">
        <v>251</v>
      </c>
      <c r="V44" s="438"/>
    </row>
    <row r="45" spans="1:24" ht="54.75" customHeight="1">
      <c r="A45" s="276"/>
      <c r="B45" s="280" t="s">
        <v>252</v>
      </c>
      <c r="C45" s="278" t="s">
        <v>204</v>
      </c>
      <c r="D45" s="278" t="s">
        <v>242</v>
      </c>
      <c r="E45" s="266">
        <f t="shared" si="5"/>
        <v>452501.4</v>
      </c>
      <c r="F45" s="282"/>
      <c r="G45" s="282"/>
      <c r="H45" s="282">
        <v>452501.4</v>
      </c>
      <c r="I45" s="267">
        <f t="shared" si="6"/>
        <v>0</v>
      </c>
      <c r="J45" s="282"/>
      <c r="K45" s="282"/>
      <c r="L45" s="282">
        <v>0</v>
      </c>
      <c r="M45" s="267">
        <f t="shared" si="9"/>
        <v>0</v>
      </c>
      <c r="N45" s="267"/>
      <c r="O45" s="267"/>
      <c r="P45" s="267">
        <f t="shared" si="1"/>
        <v>0</v>
      </c>
      <c r="Q45" s="266">
        <f t="shared" si="7"/>
        <v>452501.4</v>
      </c>
      <c r="R45" s="266"/>
      <c r="S45" s="266"/>
      <c r="T45" s="266">
        <f t="shared" si="7"/>
        <v>452501.4</v>
      </c>
      <c r="U45" s="437" t="s">
        <v>253</v>
      </c>
      <c r="V45" s="438"/>
    </row>
    <row r="46" spans="1:24" ht="25.5">
      <c r="A46" s="276"/>
      <c r="B46" s="280" t="s">
        <v>254</v>
      </c>
      <c r="C46" s="278" t="s">
        <v>204</v>
      </c>
      <c r="D46" s="278" t="s">
        <v>204</v>
      </c>
      <c r="E46" s="266">
        <f t="shared" si="5"/>
        <v>286</v>
      </c>
      <c r="F46" s="282"/>
      <c r="G46" s="282"/>
      <c r="H46" s="282">
        <v>286</v>
      </c>
      <c r="I46" s="267">
        <f t="shared" si="6"/>
        <v>0</v>
      </c>
      <c r="J46" s="282"/>
      <c r="K46" s="282"/>
      <c r="L46" s="282">
        <v>0</v>
      </c>
      <c r="M46" s="267">
        <f t="shared" si="9"/>
        <v>0</v>
      </c>
      <c r="N46" s="267">
        <v>0</v>
      </c>
      <c r="O46" s="267">
        <v>0</v>
      </c>
      <c r="P46" s="267">
        <f t="shared" si="1"/>
        <v>0</v>
      </c>
      <c r="Q46" s="266">
        <f t="shared" si="7"/>
        <v>286</v>
      </c>
      <c r="R46" s="266">
        <f t="shared" si="7"/>
        <v>0</v>
      </c>
      <c r="S46" s="266">
        <f t="shared" si="7"/>
        <v>0</v>
      </c>
      <c r="T46" s="266">
        <f t="shared" si="7"/>
        <v>286</v>
      </c>
      <c r="U46" s="287"/>
      <c r="V46" s="288"/>
    </row>
    <row r="47" spans="1:24" ht="25.5">
      <c r="A47" s="276" t="s">
        <v>255</v>
      </c>
      <c r="B47" s="290" t="s">
        <v>256</v>
      </c>
      <c r="C47" s="291"/>
      <c r="D47" s="291"/>
      <c r="E47" s="284">
        <f>F47+G47+H47</f>
        <v>155732.4</v>
      </c>
      <c r="F47" s="292">
        <f>SUM(F48:F51)</f>
        <v>0</v>
      </c>
      <c r="G47" s="292">
        <f>SUM(G48:G51)</f>
        <v>100603.09999999999</v>
      </c>
      <c r="H47" s="292">
        <f>SUM(H48:H51)</f>
        <v>55129.3</v>
      </c>
      <c r="I47" s="267">
        <f>J47+K47+L47</f>
        <v>0</v>
      </c>
      <c r="J47" s="293"/>
      <c r="K47" s="293">
        <v>0</v>
      </c>
      <c r="L47" s="293">
        <v>0</v>
      </c>
      <c r="M47" s="267">
        <f t="shared" si="9"/>
        <v>0</v>
      </c>
      <c r="N47" s="267">
        <v>0</v>
      </c>
      <c r="O47" s="267">
        <v>0</v>
      </c>
      <c r="P47" s="267">
        <f t="shared" si="1"/>
        <v>0</v>
      </c>
      <c r="Q47" s="266">
        <f t="shared" si="7"/>
        <v>155732.4</v>
      </c>
      <c r="R47" s="266">
        <f t="shared" si="7"/>
        <v>0</v>
      </c>
      <c r="S47" s="266">
        <f t="shared" si="7"/>
        <v>100603.09999999999</v>
      </c>
      <c r="T47" s="266">
        <f t="shared" si="7"/>
        <v>55129.3</v>
      </c>
      <c r="U47" s="287"/>
      <c r="V47" s="288"/>
    </row>
    <row r="48" spans="1:24" ht="38.25">
      <c r="A48" s="276"/>
      <c r="B48" s="294" t="s">
        <v>58</v>
      </c>
      <c r="C48" s="291" t="s">
        <v>257</v>
      </c>
      <c r="D48" s="291" t="s">
        <v>205</v>
      </c>
      <c r="E48" s="266">
        <f>F48+G48+H48</f>
        <v>6250</v>
      </c>
      <c r="F48" s="295"/>
      <c r="G48" s="293">
        <v>4037.5</v>
      </c>
      <c r="H48" s="296">
        <v>2212.5</v>
      </c>
      <c r="I48" s="267">
        <f>J48+K48+L48</f>
        <v>0</v>
      </c>
      <c r="J48" s="293"/>
      <c r="K48" s="293">
        <v>0</v>
      </c>
      <c r="L48" s="293">
        <v>0</v>
      </c>
      <c r="M48" s="267">
        <f t="shared" si="9"/>
        <v>0</v>
      </c>
      <c r="N48" s="267">
        <v>0</v>
      </c>
      <c r="O48" s="267">
        <v>0</v>
      </c>
      <c r="P48" s="267">
        <f t="shared" si="1"/>
        <v>0</v>
      </c>
      <c r="Q48" s="266">
        <f t="shared" si="7"/>
        <v>6250</v>
      </c>
      <c r="R48" s="266">
        <f t="shared" si="7"/>
        <v>0</v>
      </c>
      <c r="S48" s="266">
        <f t="shared" si="7"/>
        <v>4037.5</v>
      </c>
      <c r="T48" s="266">
        <f t="shared" si="7"/>
        <v>2212.5</v>
      </c>
      <c r="U48" s="437" t="s">
        <v>47</v>
      </c>
      <c r="V48" s="438"/>
    </row>
    <row r="49" spans="1:22" ht="51" customHeight="1">
      <c r="A49" s="276"/>
      <c r="B49" s="294" t="s">
        <v>258</v>
      </c>
      <c r="C49" s="291" t="s">
        <v>257</v>
      </c>
      <c r="D49" s="291" t="s">
        <v>205</v>
      </c>
      <c r="E49" s="266">
        <f>F49+G49+H49</f>
        <v>3570</v>
      </c>
      <c r="F49" s="295"/>
      <c r="G49" s="293">
        <v>2306.1999999999998</v>
      </c>
      <c r="H49" s="296">
        <v>1263.8</v>
      </c>
      <c r="I49" s="267">
        <f>J49+K49+L49</f>
        <v>0</v>
      </c>
      <c r="J49" s="293"/>
      <c r="K49" s="293">
        <v>0</v>
      </c>
      <c r="L49" s="293">
        <v>0</v>
      </c>
      <c r="M49" s="267">
        <f t="shared" si="9"/>
        <v>0</v>
      </c>
      <c r="N49" s="267">
        <v>0</v>
      </c>
      <c r="O49" s="267">
        <v>0</v>
      </c>
      <c r="P49" s="267">
        <f t="shared" si="1"/>
        <v>0</v>
      </c>
      <c r="Q49" s="266">
        <f t="shared" si="7"/>
        <v>3570</v>
      </c>
      <c r="R49" s="266">
        <f t="shared" si="7"/>
        <v>0</v>
      </c>
      <c r="S49" s="266">
        <f t="shared" si="7"/>
        <v>2306.1999999999998</v>
      </c>
      <c r="T49" s="266">
        <f t="shared" si="7"/>
        <v>1263.8</v>
      </c>
      <c r="U49" s="437" t="s">
        <v>259</v>
      </c>
      <c r="V49" s="438"/>
    </row>
    <row r="50" spans="1:22" ht="25.5">
      <c r="A50" s="276"/>
      <c r="B50" s="294" t="s">
        <v>54</v>
      </c>
      <c r="C50" s="291"/>
      <c r="D50" s="291"/>
      <c r="E50" s="266">
        <f>F50+G50+H50</f>
        <v>89868.7</v>
      </c>
      <c r="F50" s="295"/>
      <c r="G50" s="293">
        <v>58055.199999999997</v>
      </c>
      <c r="H50" s="296">
        <v>31813.5</v>
      </c>
      <c r="I50" s="267">
        <v>0</v>
      </c>
      <c r="J50" s="293"/>
      <c r="K50" s="293">
        <v>0</v>
      </c>
      <c r="L50" s="293">
        <v>0</v>
      </c>
      <c r="M50" s="267">
        <v>0</v>
      </c>
      <c r="N50" s="267">
        <v>0</v>
      </c>
      <c r="O50" s="267">
        <v>0</v>
      </c>
      <c r="P50" s="267">
        <f t="shared" si="1"/>
        <v>0</v>
      </c>
      <c r="Q50" s="266">
        <f t="shared" si="7"/>
        <v>89868.7</v>
      </c>
      <c r="R50" s="266">
        <f t="shared" si="7"/>
        <v>0</v>
      </c>
      <c r="S50" s="266">
        <f t="shared" si="7"/>
        <v>58055.199999999997</v>
      </c>
      <c r="T50" s="266">
        <f t="shared" si="7"/>
        <v>31813.5</v>
      </c>
      <c r="U50" s="437" t="s">
        <v>47</v>
      </c>
      <c r="V50" s="438"/>
    </row>
    <row r="51" spans="1:22" ht="25.5">
      <c r="A51" s="276"/>
      <c r="B51" s="294" t="s">
        <v>55</v>
      </c>
      <c r="C51" s="291"/>
      <c r="D51" s="291"/>
      <c r="E51" s="266">
        <f>F51+G51+H51</f>
        <v>56043.7</v>
      </c>
      <c r="F51" s="295"/>
      <c r="G51" s="293">
        <v>36204.199999999997</v>
      </c>
      <c r="H51" s="296">
        <v>19839.5</v>
      </c>
      <c r="I51" s="267">
        <v>0</v>
      </c>
      <c r="J51" s="293"/>
      <c r="K51" s="293">
        <v>0</v>
      </c>
      <c r="L51" s="293">
        <v>0</v>
      </c>
      <c r="M51" s="267">
        <v>0</v>
      </c>
      <c r="N51" s="267">
        <v>0</v>
      </c>
      <c r="O51" s="267">
        <v>0</v>
      </c>
      <c r="P51" s="267">
        <f t="shared" si="1"/>
        <v>0</v>
      </c>
      <c r="Q51" s="266">
        <f t="shared" si="7"/>
        <v>56043.7</v>
      </c>
      <c r="R51" s="266">
        <f t="shared" si="7"/>
        <v>0</v>
      </c>
      <c r="S51" s="266">
        <f t="shared" si="7"/>
        <v>36204.199999999997</v>
      </c>
      <c r="T51" s="266">
        <f t="shared" si="7"/>
        <v>19839.5</v>
      </c>
      <c r="U51" s="437" t="s">
        <v>47</v>
      </c>
      <c r="V51" s="438"/>
    </row>
    <row r="52" spans="1:22" ht="15">
      <c r="A52" s="297" t="s">
        <v>201</v>
      </c>
      <c r="B52" s="270" t="s">
        <v>260</v>
      </c>
      <c r="C52" s="298"/>
      <c r="D52" s="298"/>
      <c r="E52" s="266">
        <f t="shared" si="5"/>
        <v>0</v>
      </c>
      <c r="F52" s="282"/>
      <c r="G52" s="282"/>
      <c r="H52" s="282"/>
      <c r="I52" s="267">
        <f t="shared" si="6"/>
        <v>0</v>
      </c>
      <c r="J52" s="282"/>
      <c r="K52" s="282"/>
      <c r="L52" s="282"/>
      <c r="M52" s="267">
        <v>0</v>
      </c>
      <c r="N52" s="267">
        <v>0</v>
      </c>
      <c r="O52" s="267">
        <v>0</v>
      </c>
      <c r="P52" s="267">
        <v>0</v>
      </c>
      <c r="Q52" s="266">
        <f t="shared" si="7"/>
        <v>0</v>
      </c>
      <c r="R52" s="266">
        <f t="shared" si="7"/>
        <v>0</v>
      </c>
      <c r="S52" s="266">
        <f t="shared" si="7"/>
        <v>0</v>
      </c>
      <c r="T52" s="266">
        <f t="shared" si="7"/>
        <v>0</v>
      </c>
      <c r="U52" s="448"/>
      <c r="V52" s="449"/>
    </row>
    <row r="53" spans="1:22">
      <c r="A53" s="299"/>
      <c r="B53" s="272" t="s">
        <v>194</v>
      </c>
      <c r="C53" s="299"/>
      <c r="D53" s="299"/>
      <c r="E53" s="266">
        <f t="shared" si="5"/>
        <v>0</v>
      </c>
      <c r="F53" s="295"/>
      <c r="G53" s="293"/>
      <c r="H53" s="296"/>
      <c r="I53" s="267">
        <f t="shared" si="6"/>
        <v>0</v>
      </c>
      <c r="J53" s="293"/>
      <c r="K53" s="293"/>
      <c r="L53" s="293"/>
      <c r="M53" s="267">
        <v>0</v>
      </c>
      <c r="N53" s="267">
        <v>0</v>
      </c>
      <c r="O53" s="267">
        <v>0</v>
      </c>
      <c r="P53" s="267">
        <v>0</v>
      </c>
      <c r="Q53" s="266">
        <f t="shared" si="7"/>
        <v>0</v>
      </c>
      <c r="R53" s="266">
        <f t="shared" si="7"/>
        <v>0</v>
      </c>
      <c r="S53" s="266">
        <f t="shared" si="7"/>
        <v>0</v>
      </c>
      <c r="T53" s="266">
        <f t="shared" si="7"/>
        <v>0</v>
      </c>
      <c r="U53" s="448"/>
      <c r="V53" s="449"/>
    </row>
    <row r="54" spans="1:22" ht="40.5" customHeight="1">
      <c r="A54" s="299"/>
      <c r="B54" s="280" t="s">
        <v>261</v>
      </c>
      <c r="C54" s="299"/>
      <c r="D54" s="299"/>
      <c r="E54" s="266">
        <f t="shared" si="5"/>
        <v>0</v>
      </c>
      <c r="F54" s="295"/>
      <c r="G54" s="293"/>
      <c r="H54" s="296"/>
      <c r="I54" s="267">
        <f t="shared" si="6"/>
        <v>0</v>
      </c>
      <c r="J54" s="293"/>
      <c r="K54" s="293"/>
      <c r="L54" s="293"/>
      <c r="M54" s="267">
        <v>0</v>
      </c>
      <c r="N54" s="267">
        <v>0</v>
      </c>
      <c r="O54" s="267">
        <v>0</v>
      </c>
      <c r="P54" s="267">
        <v>0</v>
      </c>
      <c r="Q54" s="266">
        <f t="shared" si="7"/>
        <v>0</v>
      </c>
      <c r="R54" s="266">
        <f t="shared" si="7"/>
        <v>0</v>
      </c>
      <c r="S54" s="266">
        <f t="shared" si="7"/>
        <v>0</v>
      </c>
      <c r="T54" s="266">
        <f t="shared" si="7"/>
        <v>0</v>
      </c>
      <c r="U54" s="448"/>
      <c r="V54" s="449"/>
    </row>
    <row r="55" spans="1:22" ht="15">
      <c r="A55" s="297" t="s">
        <v>218</v>
      </c>
      <c r="B55" s="293"/>
      <c r="C55" s="299"/>
      <c r="D55" s="299"/>
      <c r="E55" s="295"/>
      <c r="F55" s="295"/>
      <c r="G55" s="293"/>
      <c r="H55" s="296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448"/>
      <c r="V55" s="449"/>
    </row>
    <row r="56" spans="1:22">
      <c r="A56" s="299"/>
      <c r="B56" s="293" t="s">
        <v>194</v>
      </c>
      <c r="C56" s="299"/>
      <c r="D56" s="299"/>
      <c r="E56" s="295"/>
      <c r="F56" s="295"/>
      <c r="G56" s="293"/>
      <c r="H56" s="296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448"/>
      <c r="V56" s="449"/>
    </row>
    <row r="57" spans="1:22" ht="62.25" customHeight="1">
      <c r="A57" s="300"/>
      <c r="B57" s="265" t="s">
        <v>262</v>
      </c>
      <c r="C57" s="300"/>
      <c r="D57" s="300"/>
      <c r="K57" s="265" t="s">
        <v>30</v>
      </c>
    </row>
    <row r="58" spans="1:22" ht="27" customHeight="1">
      <c r="A58" s="300"/>
      <c r="C58" s="300"/>
      <c r="D58" s="300"/>
    </row>
    <row r="59" spans="1:22" ht="30" customHeight="1">
      <c r="A59" s="300"/>
      <c r="B59" s="265" t="s">
        <v>263</v>
      </c>
      <c r="C59" s="300"/>
      <c r="D59" s="300"/>
      <c r="K59" s="265" t="s">
        <v>264</v>
      </c>
    </row>
    <row r="60" spans="1:22">
      <c r="A60" s="300"/>
      <c r="C60" s="300"/>
      <c r="D60" s="300"/>
    </row>
    <row r="61" spans="1:22">
      <c r="A61" s="300"/>
      <c r="C61" s="300"/>
      <c r="D61" s="300"/>
    </row>
    <row r="62" spans="1:22">
      <c r="A62" s="300"/>
      <c r="C62" s="300"/>
      <c r="D62" s="300"/>
    </row>
    <row r="63" spans="1:22">
      <c r="A63" s="300"/>
      <c r="C63" s="300"/>
      <c r="D63" s="300"/>
    </row>
    <row r="64" spans="1:22">
      <c r="A64" s="300"/>
      <c r="C64" s="300"/>
      <c r="D64" s="300"/>
    </row>
    <row r="65" spans="1:4">
      <c r="A65" s="300"/>
      <c r="C65" s="300"/>
      <c r="D65" s="300"/>
    </row>
    <row r="66" spans="1:4">
      <c r="A66" s="300"/>
      <c r="C66" s="300"/>
      <c r="D66" s="300"/>
    </row>
    <row r="67" spans="1:4">
      <c r="A67" s="300"/>
      <c r="C67" s="300"/>
      <c r="D67" s="300"/>
    </row>
    <row r="68" spans="1:4">
      <c r="A68" s="300"/>
      <c r="C68" s="300"/>
      <c r="D68" s="300"/>
    </row>
    <row r="69" spans="1:4">
      <c r="A69" s="300"/>
      <c r="C69" s="300"/>
      <c r="D69" s="300"/>
    </row>
    <row r="70" spans="1:4">
      <c r="A70" s="300"/>
      <c r="C70" s="300"/>
      <c r="D70" s="300"/>
    </row>
    <row r="71" spans="1:4">
      <c r="A71" s="300"/>
      <c r="C71" s="300"/>
      <c r="D71" s="300"/>
    </row>
    <row r="72" spans="1:4">
      <c r="A72" s="300"/>
      <c r="C72" s="300"/>
      <c r="D72" s="300"/>
    </row>
    <row r="73" spans="1:4">
      <c r="A73" s="300"/>
      <c r="C73" s="300"/>
      <c r="D73" s="300"/>
    </row>
    <row r="74" spans="1:4">
      <c r="A74" s="300"/>
      <c r="C74" s="300"/>
      <c r="D74" s="300"/>
    </row>
    <row r="75" spans="1:4">
      <c r="A75" s="300"/>
      <c r="C75" s="300"/>
      <c r="D75" s="300"/>
    </row>
    <row r="76" spans="1:4">
      <c r="A76" s="300"/>
      <c r="C76" s="300"/>
      <c r="D76" s="300"/>
    </row>
    <row r="77" spans="1:4">
      <c r="A77" s="300"/>
      <c r="C77" s="300"/>
      <c r="D77" s="300"/>
    </row>
    <row r="78" spans="1:4">
      <c r="A78" s="300"/>
      <c r="C78" s="300"/>
      <c r="D78" s="300"/>
    </row>
    <row r="79" spans="1:4">
      <c r="A79" s="300"/>
      <c r="C79" s="300"/>
      <c r="D79" s="300"/>
    </row>
    <row r="80" spans="1:4">
      <c r="A80" s="300"/>
      <c r="C80" s="300"/>
      <c r="D80" s="300"/>
    </row>
    <row r="81" spans="1:4">
      <c r="A81" s="300"/>
      <c r="C81" s="300"/>
      <c r="D81" s="300"/>
    </row>
    <row r="82" spans="1:4">
      <c r="A82" s="300"/>
      <c r="C82" s="300"/>
      <c r="D82" s="300"/>
    </row>
    <row r="83" spans="1:4">
      <c r="A83" s="300"/>
      <c r="C83" s="300"/>
      <c r="D83" s="300"/>
    </row>
    <row r="84" spans="1:4">
      <c r="A84" s="300"/>
      <c r="C84" s="300"/>
      <c r="D84" s="300"/>
    </row>
    <row r="85" spans="1:4">
      <c r="A85" s="300"/>
      <c r="C85" s="300"/>
      <c r="D85" s="300"/>
    </row>
    <row r="86" spans="1:4">
      <c r="A86" s="300"/>
      <c r="C86" s="300"/>
      <c r="D86" s="300"/>
    </row>
    <row r="87" spans="1:4">
      <c r="A87" s="300"/>
      <c r="C87" s="300"/>
      <c r="D87" s="300"/>
    </row>
    <row r="88" spans="1:4">
      <c r="A88" s="300"/>
      <c r="C88" s="300"/>
      <c r="D88" s="300"/>
    </row>
    <row r="89" spans="1:4">
      <c r="A89" s="300"/>
      <c r="C89" s="300"/>
      <c r="D89" s="300"/>
    </row>
    <row r="90" spans="1:4">
      <c r="A90" s="300"/>
      <c r="C90" s="300"/>
      <c r="D90" s="300"/>
    </row>
    <row r="91" spans="1:4">
      <c r="A91" s="300"/>
      <c r="C91" s="300"/>
      <c r="D91" s="300"/>
    </row>
    <row r="92" spans="1:4">
      <c r="A92" s="300"/>
      <c r="C92" s="300"/>
      <c r="D92" s="300"/>
    </row>
    <row r="93" spans="1:4">
      <c r="A93" s="300"/>
      <c r="C93" s="300"/>
      <c r="D93" s="300"/>
    </row>
    <row r="94" spans="1:4">
      <c r="A94" s="300"/>
      <c r="C94" s="300"/>
      <c r="D94" s="300"/>
    </row>
    <row r="95" spans="1:4">
      <c r="A95" s="300"/>
      <c r="C95" s="300"/>
      <c r="D95" s="300"/>
    </row>
    <row r="96" spans="1:4">
      <c r="A96" s="300"/>
      <c r="C96" s="300"/>
      <c r="D96" s="300"/>
    </row>
    <row r="97" spans="1:4">
      <c r="A97" s="300"/>
      <c r="C97" s="300"/>
      <c r="D97" s="300"/>
    </row>
    <row r="98" spans="1:4">
      <c r="A98" s="300"/>
      <c r="C98" s="300"/>
      <c r="D98" s="300"/>
    </row>
    <row r="99" spans="1:4">
      <c r="A99" s="300"/>
      <c r="C99" s="300"/>
      <c r="D99" s="300"/>
    </row>
    <row r="100" spans="1:4">
      <c r="A100" s="300"/>
      <c r="C100" s="300"/>
      <c r="D100" s="300"/>
    </row>
    <row r="101" spans="1:4">
      <c r="A101" s="300"/>
      <c r="C101" s="300"/>
      <c r="D101" s="300"/>
    </row>
    <row r="102" spans="1:4">
      <c r="A102" s="300"/>
      <c r="C102" s="300"/>
      <c r="D102" s="300"/>
    </row>
    <row r="103" spans="1:4">
      <c r="A103" s="300"/>
      <c r="C103" s="300"/>
      <c r="D103" s="300"/>
    </row>
    <row r="104" spans="1:4">
      <c r="A104" s="300"/>
      <c r="C104" s="300"/>
      <c r="D104" s="300"/>
    </row>
    <row r="105" spans="1:4">
      <c r="A105" s="300"/>
      <c r="C105" s="300"/>
      <c r="D105" s="300"/>
    </row>
    <row r="106" spans="1:4">
      <c r="A106" s="300"/>
      <c r="C106" s="300"/>
      <c r="D106" s="300"/>
    </row>
    <row r="107" spans="1:4">
      <c r="A107" s="300"/>
      <c r="C107" s="300"/>
      <c r="D107" s="300"/>
    </row>
    <row r="108" spans="1:4">
      <c r="A108" s="300"/>
      <c r="C108" s="300"/>
      <c r="D108" s="300"/>
    </row>
    <row r="109" spans="1:4">
      <c r="A109" s="300"/>
      <c r="C109" s="300"/>
      <c r="D109" s="300"/>
    </row>
    <row r="110" spans="1:4">
      <c r="A110" s="300"/>
      <c r="C110" s="300"/>
      <c r="D110" s="300"/>
    </row>
    <row r="111" spans="1:4">
      <c r="A111" s="300"/>
      <c r="C111" s="300"/>
      <c r="D111" s="300"/>
    </row>
    <row r="112" spans="1:4">
      <c r="A112" s="300"/>
      <c r="C112" s="300"/>
      <c r="D112" s="300"/>
    </row>
    <row r="113" spans="1:4">
      <c r="A113" s="300"/>
      <c r="C113" s="300"/>
      <c r="D113" s="300"/>
    </row>
    <row r="114" spans="1:4">
      <c r="C114" s="300"/>
      <c r="D114" s="300"/>
    </row>
    <row r="115" spans="1:4">
      <c r="C115" s="300"/>
      <c r="D115" s="300"/>
    </row>
    <row r="116" spans="1:4">
      <c r="C116" s="300"/>
      <c r="D116" s="300"/>
    </row>
    <row r="117" spans="1:4">
      <c r="C117" s="300"/>
      <c r="D117" s="300"/>
    </row>
    <row r="118" spans="1:4">
      <c r="C118" s="300"/>
      <c r="D118" s="300"/>
    </row>
    <row r="119" spans="1:4">
      <c r="C119" s="300"/>
      <c r="D119" s="300"/>
    </row>
    <row r="120" spans="1:4">
      <c r="C120" s="300"/>
      <c r="D120" s="300"/>
    </row>
    <row r="121" spans="1:4">
      <c r="C121" s="300"/>
      <c r="D121" s="300"/>
    </row>
    <row r="122" spans="1:4">
      <c r="C122" s="300"/>
      <c r="D122" s="300"/>
    </row>
    <row r="123" spans="1:4">
      <c r="C123" s="300"/>
      <c r="D123" s="300"/>
    </row>
    <row r="124" spans="1:4">
      <c r="C124" s="300"/>
      <c r="D124" s="300"/>
    </row>
    <row r="125" spans="1:4">
      <c r="C125" s="300"/>
      <c r="D125" s="300"/>
    </row>
    <row r="126" spans="1:4">
      <c r="C126" s="300"/>
      <c r="D126" s="300"/>
    </row>
    <row r="127" spans="1:4">
      <c r="C127" s="300"/>
      <c r="D127" s="300"/>
    </row>
    <row r="128" spans="1:4">
      <c r="C128" s="300"/>
      <c r="D128" s="300"/>
    </row>
    <row r="129" spans="3:4">
      <c r="C129" s="300"/>
      <c r="D129" s="300"/>
    </row>
    <row r="130" spans="3:4">
      <c r="C130" s="300"/>
      <c r="D130" s="300"/>
    </row>
    <row r="131" spans="3:4">
      <c r="C131" s="300"/>
      <c r="D131" s="300"/>
    </row>
    <row r="132" spans="3:4">
      <c r="C132" s="300"/>
      <c r="D132" s="300"/>
    </row>
    <row r="133" spans="3:4">
      <c r="C133" s="300"/>
      <c r="D133" s="300"/>
    </row>
    <row r="134" spans="3:4">
      <c r="C134" s="300"/>
      <c r="D134" s="300"/>
    </row>
    <row r="135" spans="3:4">
      <c r="C135" s="300"/>
      <c r="D135" s="300"/>
    </row>
    <row r="136" spans="3:4">
      <c r="C136" s="300"/>
      <c r="D136" s="300"/>
    </row>
    <row r="137" spans="3:4">
      <c r="C137" s="300"/>
      <c r="D137" s="300"/>
    </row>
    <row r="138" spans="3:4">
      <c r="C138" s="300"/>
      <c r="D138" s="300"/>
    </row>
    <row r="139" spans="3:4">
      <c r="C139" s="300"/>
      <c r="D139" s="300"/>
    </row>
    <row r="140" spans="3:4">
      <c r="C140" s="300"/>
      <c r="D140" s="300"/>
    </row>
    <row r="141" spans="3:4">
      <c r="C141" s="300"/>
      <c r="D141" s="300"/>
    </row>
    <row r="142" spans="3:4">
      <c r="C142" s="300"/>
      <c r="D142" s="300"/>
    </row>
    <row r="143" spans="3:4">
      <c r="C143" s="300"/>
      <c r="D143" s="300"/>
    </row>
    <row r="144" spans="3:4">
      <c r="C144" s="300"/>
      <c r="D144" s="300"/>
    </row>
    <row r="145" spans="3:4">
      <c r="C145" s="300"/>
      <c r="D145" s="300"/>
    </row>
    <row r="146" spans="3:4">
      <c r="C146" s="300"/>
      <c r="D146" s="300"/>
    </row>
    <row r="147" spans="3:4">
      <c r="C147" s="300"/>
      <c r="D147" s="300"/>
    </row>
    <row r="148" spans="3:4">
      <c r="C148" s="300"/>
      <c r="D148" s="300"/>
    </row>
    <row r="149" spans="3:4">
      <c r="C149" s="300"/>
      <c r="D149" s="300"/>
    </row>
    <row r="150" spans="3:4">
      <c r="C150" s="300"/>
      <c r="D150" s="300"/>
    </row>
    <row r="151" spans="3:4">
      <c r="C151" s="300"/>
      <c r="D151" s="300"/>
    </row>
    <row r="152" spans="3:4">
      <c r="C152" s="300"/>
      <c r="D152" s="300"/>
    </row>
    <row r="153" spans="3:4">
      <c r="C153" s="300"/>
      <c r="D153" s="300"/>
    </row>
    <row r="154" spans="3:4">
      <c r="C154" s="300"/>
      <c r="D154" s="300"/>
    </row>
    <row r="155" spans="3:4">
      <c r="C155" s="300"/>
      <c r="D155" s="300"/>
    </row>
    <row r="156" spans="3:4">
      <c r="C156" s="300"/>
      <c r="D156" s="300"/>
    </row>
    <row r="157" spans="3:4">
      <c r="C157" s="300"/>
      <c r="D157" s="300"/>
    </row>
    <row r="158" spans="3:4">
      <c r="C158" s="300"/>
      <c r="D158" s="300"/>
    </row>
    <row r="159" spans="3:4">
      <c r="C159" s="300"/>
      <c r="D159" s="300"/>
    </row>
    <row r="160" spans="3:4">
      <c r="C160" s="300"/>
      <c r="D160" s="300"/>
    </row>
    <row r="161" spans="3:4">
      <c r="C161" s="300"/>
      <c r="D161" s="300"/>
    </row>
    <row r="162" spans="3:4">
      <c r="C162" s="300"/>
      <c r="D162" s="300"/>
    </row>
    <row r="163" spans="3:4">
      <c r="C163" s="300"/>
      <c r="D163" s="300"/>
    </row>
    <row r="164" spans="3:4">
      <c r="C164" s="300"/>
      <c r="D164" s="300"/>
    </row>
    <row r="165" spans="3:4">
      <c r="C165" s="300"/>
      <c r="D165" s="300"/>
    </row>
    <row r="166" spans="3:4">
      <c r="C166" s="300"/>
      <c r="D166" s="300"/>
    </row>
    <row r="167" spans="3:4">
      <c r="C167" s="300"/>
      <c r="D167" s="300"/>
    </row>
    <row r="168" spans="3:4">
      <c r="C168" s="300"/>
      <c r="D168" s="300"/>
    </row>
    <row r="169" spans="3:4">
      <c r="C169" s="300"/>
      <c r="D169" s="300"/>
    </row>
    <row r="170" spans="3:4">
      <c r="C170" s="300"/>
      <c r="D170" s="300"/>
    </row>
    <row r="171" spans="3:4">
      <c r="C171" s="300"/>
      <c r="D171" s="300"/>
    </row>
    <row r="172" spans="3:4">
      <c r="C172" s="300"/>
      <c r="D172" s="300"/>
    </row>
    <row r="173" spans="3:4">
      <c r="C173" s="300"/>
      <c r="D173" s="300"/>
    </row>
    <row r="174" spans="3:4">
      <c r="C174" s="300"/>
      <c r="D174" s="300"/>
    </row>
    <row r="175" spans="3:4">
      <c r="C175" s="300"/>
      <c r="D175" s="300"/>
    </row>
    <row r="176" spans="3:4">
      <c r="C176" s="300"/>
      <c r="D176" s="300"/>
    </row>
    <row r="177" spans="3:4">
      <c r="C177" s="300"/>
      <c r="D177" s="300"/>
    </row>
    <row r="178" spans="3:4">
      <c r="C178" s="300"/>
      <c r="D178" s="300"/>
    </row>
    <row r="179" spans="3:4">
      <c r="C179" s="300"/>
      <c r="D179" s="300"/>
    </row>
    <row r="180" spans="3:4">
      <c r="C180" s="300"/>
      <c r="D180" s="300"/>
    </row>
    <row r="181" spans="3:4">
      <c r="C181" s="300"/>
      <c r="D181" s="300"/>
    </row>
    <row r="182" spans="3:4">
      <c r="C182" s="300"/>
      <c r="D182" s="300"/>
    </row>
    <row r="183" spans="3:4">
      <c r="C183" s="300"/>
      <c r="D183" s="300"/>
    </row>
    <row r="184" spans="3:4">
      <c r="C184" s="300"/>
      <c r="D184" s="300"/>
    </row>
    <row r="185" spans="3:4">
      <c r="C185" s="300"/>
      <c r="D185" s="300"/>
    </row>
    <row r="186" spans="3:4">
      <c r="C186" s="300"/>
      <c r="D186" s="300"/>
    </row>
    <row r="187" spans="3:4">
      <c r="C187" s="300"/>
      <c r="D187" s="300"/>
    </row>
    <row r="188" spans="3:4">
      <c r="C188" s="300"/>
      <c r="D188" s="300"/>
    </row>
    <row r="189" spans="3:4">
      <c r="C189" s="300"/>
      <c r="D189" s="300"/>
    </row>
    <row r="190" spans="3:4">
      <c r="C190" s="300"/>
      <c r="D190" s="300"/>
    </row>
    <row r="191" spans="3:4">
      <c r="C191" s="300"/>
      <c r="D191" s="300"/>
    </row>
    <row r="192" spans="3:4">
      <c r="C192" s="300"/>
      <c r="D192" s="300"/>
    </row>
    <row r="193" spans="3:4">
      <c r="C193" s="300"/>
      <c r="D193" s="300"/>
    </row>
    <row r="194" spans="3:4">
      <c r="C194" s="300"/>
      <c r="D194" s="300"/>
    </row>
    <row r="195" spans="3:4">
      <c r="C195" s="300"/>
      <c r="D195" s="300"/>
    </row>
    <row r="196" spans="3:4">
      <c r="C196" s="300"/>
      <c r="D196" s="300"/>
    </row>
    <row r="197" spans="3:4">
      <c r="C197" s="300"/>
      <c r="D197" s="300"/>
    </row>
    <row r="198" spans="3:4">
      <c r="C198" s="300"/>
      <c r="D198" s="300"/>
    </row>
    <row r="199" spans="3:4">
      <c r="C199" s="300"/>
      <c r="D199" s="300"/>
    </row>
    <row r="200" spans="3:4">
      <c r="C200" s="300"/>
      <c r="D200" s="300"/>
    </row>
    <row r="201" spans="3:4">
      <c r="C201" s="300"/>
      <c r="D201" s="300"/>
    </row>
    <row r="202" spans="3:4">
      <c r="C202" s="300"/>
      <c r="D202" s="300"/>
    </row>
    <row r="203" spans="3:4">
      <c r="C203" s="300"/>
      <c r="D203" s="300"/>
    </row>
    <row r="204" spans="3:4">
      <c r="C204" s="300"/>
      <c r="D204" s="300"/>
    </row>
    <row r="205" spans="3:4">
      <c r="C205" s="300"/>
      <c r="D205" s="300"/>
    </row>
    <row r="206" spans="3:4">
      <c r="C206" s="300"/>
      <c r="D206" s="300"/>
    </row>
    <row r="207" spans="3:4">
      <c r="C207" s="300"/>
      <c r="D207" s="300"/>
    </row>
    <row r="208" spans="3:4">
      <c r="C208" s="300"/>
      <c r="D208" s="300"/>
    </row>
    <row r="209" spans="3:4">
      <c r="C209" s="300"/>
      <c r="D209" s="300"/>
    </row>
    <row r="210" spans="3:4">
      <c r="C210" s="300"/>
      <c r="D210" s="300"/>
    </row>
    <row r="211" spans="3:4">
      <c r="C211" s="300"/>
      <c r="D211" s="300"/>
    </row>
    <row r="212" spans="3:4">
      <c r="C212" s="300"/>
      <c r="D212" s="300"/>
    </row>
    <row r="213" spans="3:4">
      <c r="C213" s="300"/>
      <c r="D213" s="300"/>
    </row>
    <row r="214" spans="3:4">
      <c r="C214" s="300"/>
      <c r="D214" s="300"/>
    </row>
    <row r="215" spans="3:4">
      <c r="C215" s="300"/>
      <c r="D215" s="300"/>
    </row>
    <row r="216" spans="3:4">
      <c r="C216" s="300"/>
      <c r="D216" s="300"/>
    </row>
    <row r="217" spans="3:4">
      <c r="C217" s="300"/>
      <c r="D217" s="300"/>
    </row>
    <row r="218" spans="3:4">
      <c r="C218" s="300"/>
      <c r="D218" s="300"/>
    </row>
    <row r="219" spans="3:4">
      <c r="C219" s="300"/>
      <c r="D219" s="300"/>
    </row>
    <row r="220" spans="3:4">
      <c r="C220" s="300"/>
      <c r="D220" s="300"/>
    </row>
    <row r="221" spans="3:4">
      <c r="C221" s="300"/>
      <c r="D221" s="300"/>
    </row>
    <row r="222" spans="3:4">
      <c r="C222" s="300"/>
      <c r="D222" s="300"/>
    </row>
    <row r="223" spans="3:4">
      <c r="C223" s="300"/>
      <c r="D223" s="300"/>
    </row>
    <row r="224" spans="3:4">
      <c r="C224" s="300"/>
      <c r="D224" s="300"/>
    </row>
    <row r="225" spans="3:4">
      <c r="C225" s="300"/>
      <c r="D225" s="300"/>
    </row>
    <row r="226" spans="3:4">
      <c r="C226" s="300"/>
      <c r="D226" s="300"/>
    </row>
    <row r="227" spans="3:4">
      <c r="C227" s="300"/>
      <c r="D227" s="300"/>
    </row>
    <row r="228" spans="3:4">
      <c r="C228" s="300"/>
      <c r="D228" s="300"/>
    </row>
    <row r="229" spans="3:4">
      <c r="C229" s="300"/>
      <c r="D229" s="300"/>
    </row>
    <row r="230" spans="3:4">
      <c r="C230" s="300"/>
      <c r="D230" s="300"/>
    </row>
    <row r="231" spans="3:4">
      <c r="C231" s="300"/>
      <c r="D231" s="300"/>
    </row>
    <row r="232" spans="3:4">
      <c r="C232" s="300"/>
      <c r="D232" s="300"/>
    </row>
    <row r="233" spans="3:4">
      <c r="C233" s="300"/>
      <c r="D233" s="300"/>
    </row>
    <row r="234" spans="3:4">
      <c r="C234" s="300"/>
      <c r="D234" s="300"/>
    </row>
    <row r="235" spans="3:4">
      <c r="C235" s="300"/>
      <c r="D235" s="300"/>
    </row>
    <row r="236" spans="3:4">
      <c r="C236" s="300"/>
      <c r="D236" s="300"/>
    </row>
    <row r="237" spans="3:4">
      <c r="C237" s="300"/>
      <c r="D237" s="300"/>
    </row>
    <row r="238" spans="3:4">
      <c r="C238" s="300"/>
      <c r="D238" s="300"/>
    </row>
    <row r="239" spans="3:4">
      <c r="C239" s="300"/>
      <c r="D239" s="300"/>
    </row>
    <row r="240" spans="3:4">
      <c r="C240" s="300"/>
      <c r="D240" s="300"/>
    </row>
    <row r="241" spans="3:4">
      <c r="C241" s="300"/>
      <c r="D241" s="300"/>
    </row>
    <row r="242" spans="3:4">
      <c r="C242" s="300"/>
      <c r="D242" s="300"/>
    </row>
    <row r="243" spans="3:4">
      <c r="C243" s="300"/>
      <c r="D243" s="300"/>
    </row>
    <row r="244" spans="3:4">
      <c r="C244" s="300"/>
      <c r="D244" s="300"/>
    </row>
    <row r="245" spans="3:4">
      <c r="C245" s="300"/>
      <c r="D245" s="300"/>
    </row>
    <row r="246" spans="3:4">
      <c r="C246" s="300"/>
      <c r="D246" s="300"/>
    </row>
    <row r="247" spans="3:4">
      <c r="C247" s="300"/>
      <c r="D247" s="300"/>
    </row>
    <row r="248" spans="3:4">
      <c r="C248" s="300"/>
      <c r="D248" s="300"/>
    </row>
    <row r="249" spans="3:4">
      <c r="C249" s="300"/>
      <c r="D249" s="300"/>
    </row>
    <row r="250" spans="3:4">
      <c r="C250" s="300"/>
      <c r="D250" s="300"/>
    </row>
    <row r="251" spans="3:4">
      <c r="C251" s="300"/>
      <c r="D251" s="300"/>
    </row>
    <row r="252" spans="3:4">
      <c r="C252" s="300"/>
      <c r="D252" s="300"/>
    </row>
    <row r="253" spans="3:4">
      <c r="C253" s="300"/>
      <c r="D253" s="300"/>
    </row>
    <row r="254" spans="3:4">
      <c r="C254" s="300"/>
      <c r="D254" s="300"/>
    </row>
    <row r="255" spans="3:4">
      <c r="C255" s="300"/>
      <c r="D255" s="300"/>
    </row>
    <row r="256" spans="3:4">
      <c r="C256" s="300"/>
      <c r="D256" s="300"/>
    </row>
    <row r="257" spans="3:4">
      <c r="C257" s="300"/>
      <c r="D257" s="300"/>
    </row>
    <row r="258" spans="3:4">
      <c r="C258" s="300"/>
      <c r="D258" s="300"/>
    </row>
    <row r="259" spans="3:4">
      <c r="C259" s="300"/>
      <c r="D259" s="300"/>
    </row>
    <row r="260" spans="3:4">
      <c r="C260" s="300"/>
      <c r="D260" s="300"/>
    </row>
    <row r="261" spans="3:4">
      <c r="C261" s="300"/>
      <c r="D261" s="300"/>
    </row>
    <row r="262" spans="3:4">
      <c r="C262" s="300"/>
      <c r="D262" s="300"/>
    </row>
    <row r="263" spans="3:4">
      <c r="C263" s="300"/>
      <c r="D263" s="300"/>
    </row>
    <row r="264" spans="3:4">
      <c r="C264" s="300"/>
      <c r="D264" s="300"/>
    </row>
    <row r="265" spans="3:4">
      <c r="C265" s="300"/>
      <c r="D265" s="300"/>
    </row>
    <row r="266" spans="3:4">
      <c r="C266" s="300"/>
      <c r="D266" s="300"/>
    </row>
    <row r="267" spans="3:4">
      <c r="C267" s="300"/>
      <c r="D267" s="300"/>
    </row>
    <row r="268" spans="3:4">
      <c r="C268" s="300"/>
      <c r="D268" s="300"/>
    </row>
    <row r="269" spans="3:4">
      <c r="C269" s="300"/>
      <c r="D269" s="300"/>
    </row>
    <row r="270" spans="3:4">
      <c r="C270" s="300"/>
      <c r="D270" s="300"/>
    </row>
    <row r="271" spans="3:4">
      <c r="C271" s="300"/>
      <c r="D271" s="300"/>
    </row>
    <row r="272" spans="3:4">
      <c r="C272" s="300"/>
      <c r="D272" s="300"/>
    </row>
    <row r="273" spans="3:4">
      <c r="C273" s="300"/>
      <c r="D273" s="300"/>
    </row>
    <row r="274" spans="3:4">
      <c r="C274" s="300"/>
      <c r="D274" s="300"/>
    </row>
    <row r="275" spans="3:4">
      <c r="C275" s="300"/>
      <c r="D275" s="300"/>
    </row>
    <row r="276" spans="3:4">
      <c r="C276" s="300"/>
      <c r="D276" s="300"/>
    </row>
    <row r="277" spans="3:4">
      <c r="C277" s="300"/>
      <c r="D277" s="300"/>
    </row>
    <row r="278" spans="3:4">
      <c r="C278" s="300"/>
      <c r="D278" s="300"/>
    </row>
    <row r="279" spans="3:4">
      <c r="C279" s="300"/>
      <c r="D279" s="300"/>
    </row>
    <row r="280" spans="3:4">
      <c r="C280" s="300"/>
      <c r="D280" s="300"/>
    </row>
    <row r="281" spans="3:4">
      <c r="C281" s="300"/>
      <c r="D281" s="300"/>
    </row>
    <row r="282" spans="3:4">
      <c r="C282" s="300"/>
      <c r="D282" s="300"/>
    </row>
    <row r="283" spans="3:4">
      <c r="C283" s="300"/>
      <c r="D283" s="300"/>
    </row>
    <row r="284" spans="3:4">
      <c r="C284" s="300"/>
      <c r="D284" s="300"/>
    </row>
    <row r="285" spans="3:4">
      <c r="C285" s="300"/>
      <c r="D285" s="300"/>
    </row>
    <row r="286" spans="3:4">
      <c r="C286" s="300"/>
      <c r="D286" s="300"/>
    </row>
    <row r="287" spans="3:4">
      <c r="C287" s="300"/>
      <c r="D287" s="300"/>
    </row>
    <row r="288" spans="3:4">
      <c r="C288" s="300"/>
      <c r="D288" s="300"/>
    </row>
    <row r="289" spans="3:4">
      <c r="C289" s="300"/>
      <c r="D289" s="300"/>
    </row>
    <row r="290" spans="3:4">
      <c r="C290" s="300"/>
      <c r="D290" s="300"/>
    </row>
    <row r="291" spans="3:4">
      <c r="C291" s="300"/>
      <c r="D291" s="300"/>
    </row>
    <row r="292" spans="3:4">
      <c r="C292" s="300"/>
      <c r="D292" s="300"/>
    </row>
    <row r="293" spans="3:4">
      <c r="C293" s="300"/>
      <c r="D293" s="300"/>
    </row>
    <row r="294" spans="3:4">
      <c r="C294" s="300"/>
      <c r="D294" s="300"/>
    </row>
    <row r="295" spans="3:4">
      <c r="C295" s="300"/>
      <c r="D295" s="300"/>
    </row>
    <row r="296" spans="3:4">
      <c r="C296" s="300"/>
      <c r="D296" s="300"/>
    </row>
    <row r="297" spans="3:4">
      <c r="C297" s="300"/>
      <c r="D297" s="300"/>
    </row>
    <row r="298" spans="3:4">
      <c r="C298" s="300"/>
      <c r="D298" s="300"/>
    </row>
    <row r="299" spans="3:4">
      <c r="C299" s="300"/>
      <c r="D299" s="300"/>
    </row>
    <row r="300" spans="3:4">
      <c r="C300" s="300"/>
      <c r="D300" s="300"/>
    </row>
    <row r="301" spans="3:4">
      <c r="C301" s="300"/>
      <c r="D301" s="300"/>
    </row>
    <row r="302" spans="3:4">
      <c r="C302" s="300"/>
      <c r="D302" s="300"/>
    </row>
    <row r="303" spans="3:4">
      <c r="C303" s="300"/>
      <c r="D303" s="300"/>
    </row>
    <row r="304" spans="3:4">
      <c r="C304" s="300"/>
      <c r="D304" s="300"/>
    </row>
    <row r="305" spans="3:4">
      <c r="C305" s="300"/>
      <c r="D305" s="300"/>
    </row>
    <row r="306" spans="3:4">
      <c r="C306" s="300"/>
      <c r="D306" s="300"/>
    </row>
    <row r="307" spans="3:4">
      <c r="C307" s="300"/>
      <c r="D307" s="300"/>
    </row>
    <row r="308" spans="3:4">
      <c r="C308" s="300"/>
      <c r="D308" s="300"/>
    </row>
    <row r="309" spans="3:4">
      <c r="C309" s="300"/>
      <c r="D309" s="300"/>
    </row>
    <row r="310" spans="3:4">
      <c r="C310" s="300"/>
      <c r="D310" s="300"/>
    </row>
    <row r="311" spans="3:4">
      <c r="C311" s="300"/>
      <c r="D311" s="300"/>
    </row>
    <row r="312" spans="3:4">
      <c r="C312" s="300"/>
      <c r="D312" s="300"/>
    </row>
    <row r="313" spans="3:4">
      <c r="C313" s="300"/>
      <c r="D313" s="300"/>
    </row>
    <row r="314" spans="3:4">
      <c r="C314" s="300"/>
      <c r="D314" s="300"/>
    </row>
    <row r="315" spans="3:4">
      <c r="C315" s="300"/>
      <c r="D315" s="300"/>
    </row>
    <row r="316" spans="3:4">
      <c r="C316" s="300"/>
      <c r="D316" s="300"/>
    </row>
    <row r="317" spans="3:4">
      <c r="C317" s="300"/>
      <c r="D317" s="300"/>
    </row>
    <row r="318" spans="3:4">
      <c r="C318" s="300"/>
      <c r="D318" s="300"/>
    </row>
    <row r="319" spans="3:4">
      <c r="C319" s="300"/>
      <c r="D319" s="300"/>
    </row>
    <row r="320" spans="3:4">
      <c r="C320" s="300"/>
      <c r="D320" s="300"/>
    </row>
    <row r="321" spans="3:4">
      <c r="C321" s="300"/>
      <c r="D321" s="300"/>
    </row>
    <row r="322" spans="3:4">
      <c r="C322" s="300"/>
      <c r="D322" s="300"/>
    </row>
    <row r="323" spans="3:4">
      <c r="C323" s="300"/>
      <c r="D323" s="300"/>
    </row>
    <row r="324" spans="3:4">
      <c r="C324" s="300"/>
      <c r="D324" s="300"/>
    </row>
    <row r="325" spans="3:4">
      <c r="C325" s="300"/>
      <c r="D325" s="300"/>
    </row>
    <row r="326" spans="3:4">
      <c r="C326" s="300"/>
      <c r="D326" s="300"/>
    </row>
    <row r="327" spans="3:4">
      <c r="C327" s="300"/>
      <c r="D327" s="300"/>
    </row>
    <row r="328" spans="3:4">
      <c r="C328" s="300"/>
      <c r="D328" s="300"/>
    </row>
    <row r="329" spans="3:4">
      <c r="C329" s="300"/>
      <c r="D329" s="300"/>
    </row>
    <row r="330" spans="3:4">
      <c r="C330" s="300"/>
      <c r="D330" s="300"/>
    </row>
    <row r="331" spans="3:4">
      <c r="C331" s="300"/>
      <c r="D331" s="300"/>
    </row>
    <row r="332" spans="3:4">
      <c r="C332" s="300"/>
      <c r="D332" s="300"/>
    </row>
    <row r="333" spans="3:4">
      <c r="C333" s="300"/>
      <c r="D333" s="300"/>
    </row>
    <row r="334" spans="3:4">
      <c r="C334" s="300"/>
      <c r="D334" s="300"/>
    </row>
    <row r="335" spans="3:4">
      <c r="C335" s="300"/>
      <c r="D335" s="300"/>
    </row>
    <row r="336" spans="3:4">
      <c r="C336" s="300"/>
      <c r="D336" s="300"/>
    </row>
    <row r="337" spans="3:4">
      <c r="C337" s="300"/>
      <c r="D337" s="300"/>
    </row>
    <row r="338" spans="3:4">
      <c r="C338" s="300"/>
      <c r="D338" s="300"/>
    </row>
    <row r="339" spans="3:4">
      <c r="C339" s="300"/>
      <c r="D339" s="300"/>
    </row>
    <row r="340" spans="3:4">
      <c r="C340" s="300"/>
      <c r="D340" s="300"/>
    </row>
    <row r="341" spans="3:4">
      <c r="C341" s="300"/>
      <c r="D341" s="300"/>
    </row>
    <row r="342" spans="3:4">
      <c r="C342" s="300"/>
      <c r="D342" s="300"/>
    </row>
    <row r="343" spans="3:4">
      <c r="C343" s="300"/>
      <c r="D343" s="300"/>
    </row>
    <row r="344" spans="3:4">
      <c r="C344" s="300"/>
      <c r="D344" s="300"/>
    </row>
    <row r="345" spans="3:4">
      <c r="C345" s="300"/>
      <c r="D345" s="300"/>
    </row>
    <row r="346" spans="3:4">
      <c r="C346" s="300"/>
      <c r="D346" s="300"/>
    </row>
    <row r="347" spans="3:4">
      <c r="C347" s="300"/>
      <c r="D347" s="300"/>
    </row>
    <row r="348" spans="3:4">
      <c r="C348" s="300"/>
      <c r="D348" s="300"/>
    </row>
    <row r="349" spans="3:4">
      <c r="C349" s="300"/>
      <c r="D349" s="300"/>
    </row>
    <row r="350" spans="3:4">
      <c r="C350" s="300"/>
      <c r="D350" s="300"/>
    </row>
    <row r="351" spans="3:4">
      <c r="C351" s="300"/>
      <c r="D351" s="300"/>
    </row>
    <row r="352" spans="3:4">
      <c r="C352" s="300"/>
      <c r="D352" s="300"/>
    </row>
    <row r="353" spans="3:4">
      <c r="C353" s="300"/>
      <c r="D353" s="300"/>
    </row>
    <row r="354" spans="3:4">
      <c r="C354" s="300"/>
      <c r="D354" s="300"/>
    </row>
    <row r="355" spans="3:4">
      <c r="C355" s="300"/>
      <c r="D355" s="300"/>
    </row>
    <row r="356" spans="3:4">
      <c r="C356" s="300"/>
      <c r="D356" s="300"/>
    </row>
    <row r="357" spans="3:4">
      <c r="C357" s="300"/>
      <c r="D357" s="300"/>
    </row>
    <row r="358" spans="3:4">
      <c r="C358" s="300"/>
      <c r="D358" s="300"/>
    </row>
    <row r="359" spans="3:4">
      <c r="C359" s="300"/>
      <c r="D359" s="300"/>
    </row>
    <row r="360" spans="3:4">
      <c r="C360" s="300"/>
      <c r="D360" s="300"/>
    </row>
    <row r="361" spans="3:4">
      <c r="C361" s="300"/>
      <c r="D361" s="300"/>
    </row>
    <row r="362" spans="3:4">
      <c r="C362" s="300"/>
      <c r="D362" s="300"/>
    </row>
    <row r="363" spans="3:4">
      <c r="C363" s="300"/>
      <c r="D363" s="300"/>
    </row>
    <row r="364" spans="3:4">
      <c r="C364" s="300"/>
      <c r="D364" s="300"/>
    </row>
    <row r="365" spans="3:4">
      <c r="C365" s="300"/>
      <c r="D365" s="300"/>
    </row>
    <row r="366" spans="3:4">
      <c r="C366" s="300"/>
      <c r="D366" s="300"/>
    </row>
    <row r="367" spans="3:4">
      <c r="C367" s="300"/>
      <c r="D367" s="300"/>
    </row>
    <row r="368" spans="3:4">
      <c r="C368" s="300"/>
      <c r="D368" s="300"/>
    </row>
    <row r="369" spans="3:4">
      <c r="C369" s="300"/>
      <c r="D369" s="300"/>
    </row>
    <row r="370" spans="3:4">
      <c r="C370" s="300"/>
      <c r="D370" s="300"/>
    </row>
    <row r="371" spans="3:4">
      <c r="C371" s="300"/>
      <c r="D371" s="300"/>
    </row>
    <row r="372" spans="3:4">
      <c r="C372" s="300"/>
      <c r="D372" s="300"/>
    </row>
    <row r="373" spans="3:4">
      <c r="C373" s="300"/>
      <c r="D373" s="300"/>
    </row>
    <row r="374" spans="3:4">
      <c r="C374" s="300"/>
      <c r="D374" s="300"/>
    </row>
    <row r="375" spans="3:4">
      <c r="C375" s="300"/>
      <c r="D375" s="300"/>
    </row>
    <row r="376" spans="3:4">
      <c r="C376" s="300"/>
      <c r="D376" s="300"/>
    </row>
    <row r="377" spans="3:4">
      <c r="C377" s="300"/>
      <c r="D377" s="300"/>
    </row>
    <row r="378" spans="3:4">
      <c r="C378" s="300"/>
      <c r="D378" s="300"/>
    </row>
    <row r="379" spans="3:4">
      <c r="C379" s="300"/>
      <c r="D379" s="300"/>
    </row>
    <row r="380" spans="3:4">
      <c r="C380" s="300"/>
      <c r="D380" s="300"/>
    </row>
    <row r="381" spans="3:4">
      <c r="C381" s="300"/>
      <c r="D381" s="300"/>
    </row>
    <row r="382" spans="3:4">
      <c r="C382" s="300"/>
      <c r="D382" s="300"/>
    </row>
    <row r="383" spans="3:4">
      <c r="C383" s="300"/>
      <c r="D383" s="300"/>
    </row>
    <row r="384" spans="3:4">
      <c r="C384" s="300"/>
      <c r="D384" s="300"/>
    </row>
    <row r="385" spans="3:4">
      <c r="C385" s="300"/>
      <c r="D385" s="300"/>
    </row>
    <row r="386" spans="3:4">
      <c r="C386" s="300"/>
      <c r="D386" s="300"/>
    </row>
    <row r="387" spans="3:4">
      <c r="C387" s="300"/>
      <c r="D387" s="300"/>
    </row>
    <row r="388" spans="3:4">
      <c r="C388" s="300"/>
      <c r="D388" s="300"/>
    </row>
    <row r="389" spans="3:4">
      <c r="C389" s="300"/>
      <c r="D389" s="300"/>
    </row>
    <row r="390" spans="3:4">
      <c r="C390" s="300"/>
      <c r="D390" s="300"/>
    </row>
    <row r="391" spans="3:4">
      <c r="C391" s="300"/>
      <c r="D391" s="300"/>
    </row>
  </sheetData>
  <mergeCells count="56">
    <mergeCell ref="U52:V52"/>
    <mergeCell ref="U53:V53"/>
    <mergeCell ref="U54:V54"/>
    <mergeCell ref="U55:V55"/>
    <mergeCell ref="U56:V56"/>
    <mergeCell ref="U51:V51"/>
    <mergeCell ref="U37:V37"/>
    <mergeCell ref="U39:V39"/>
    <mergeCell ref="U40:V40"/>
    <mergeCell ref="U41:V41"/>
    <mergeCell ref="U42:V42"/>
    <mergeCell ref="U43:V43"/>
    <mergeCell ref="U44:V44"/>
    <mergeCell ref="U45:V45"/>
    <mergeCell ref="U48:V48"/>
    <mergeCell ref="U49:V49"/>
    <mergeCell ref="U50:V50"/>
    <mergeCell ref="U35:V35"/>
    <mergeCell ref="U23:V23"/>
    <mergeCell ref="U25:V25"/>
    <mergeCell ref="U26:V26"/>
    <mergeCell ref="U27:V27"/>
    <mergeCell ref="U28:V28"/>
    <mergeCell ref="U29:V29"/>
    <mergeCell ref="U30:V30"/>
    <mergeCell ref="U31:V31"/>
    <mergeCell ref="U32:V32"/>
    <mergeCell ref="U33:V33"/>
    <mergeCell ref="U34:V34"/>
    <mergeCell ref="U22:V22"/>
    <mergeCell ref="U10:V10"/>
    <mergeCell ref="U11:V11"/>
    <mergeCell ref="U12:V12"/>
    <mergeCell ref="U13:V13"/>
    <mergeCell ref="U14:V14"/>
    <mergeCell ref="U15:V15"/>
    <mergeCell ref="U16:V16"/>
    <mergeCell ref="U18:V18"/>
    <mergeCell ref="U19:V19"/>
    <mergeCell ref="U20:V20"/>
    <mergeCell ref="U21:V21"/>
    <mergeCell ref="U9:V9"/>
    <mergeCell ref="A2:T2"/>
    <mergeCell ref="A3:A4"/>
    <mergeCell ref="B3:B4"/>
    <mergeCell ref="C3:C4"/>
    <mergeCell ref="D3:D4"/>
    <mergeCell ref="E3:H3"/>
    <mergeCell ref="I3:L3"/>
    <mergeCell ref="M3:P3"/>
    <mergeCell ref="Q3:T3"/>
    <mergeCell ref="U3:V4"/>
    <mergeCell ref="U5:V5"/>
    <mergeCell ref="U6:V6"/>
    <mergeCell ref="U7:V7"/>
    <mergeCell ref="U8:V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="90" zoomScaleNormal="90" workbookViewId="0">
      <selection activeCell="A11" sqref="A1:XFD1048576"/>
    </sheetView>
  </sheetViews>
  <sheetFormatPr defaultRowHeight="12.75"/>
  <cols>
    <col min="1" max="1" width="4.42578125" style="1" customWidth="1"/>
    <col min="2" max="2" width="51.140625" style="1" customWidth="1"/>
    <col min="3" max="3" width="19" style="1" customWidth="1"/>
    <col min="4" max="4" width="14.28515625" style="1" customWidth="1"/>
    <col min="5" max="5" width="13.140625" style="1" customWidth="1"/>
    <col min="6" max="6" width="13" style="1" customWidth="1"/>
    <col min="7" max="7" width="10.5703125" style="1" customWidth="1"/>
    <col min="8" max="8" width="14.28515625" style="1" customWidth="1"/>
    <col min="9" max="9" width="13.42578125" style="1" customWidth="1"/>
    <col min="10" max="10" width="14.7109375" style="1" customWidth="1"/>
    <col min="11" max="11" width="10.5703125" style="1" customWidth="1"/>
    <col min="12" max="12" width="11.7109375" style="1" customWidth="1"/>
    <col min="13" max="13" width="11.5703125" style="1" customWidth="1"/>
    <col min="14" max="14" width="17.42578125" style="1" customWidth="1"/>
    <col min="15" max="16384" width="9.140625" style="1"/>
  </cols>
  <sheetData>
    <row r="1" spans="1:15" ht="12.75" customHeight="1">
      <c r="J1" s="2"/>
      <c r="K1" s="2"/>
      <c r="M1" s="319" t="s">
        <v>0</v>
      </c>
      <c r="N1" s="319"/>
    </row>
    <row r="2" spans="1:15" ht="12.75" customHeight="1">
      <c r="I2" s="2"/>
      <c r="K2" s="2"/>
      <c r="L2" s="2"/>
      <c r="M2" s="320" t="s">
        <v>31</v>
      </c>
      <c r="N2" s="320"/>
      <c r="O2" s="67"/>
    </row>
    <row r="3" spans="1:15" ht="4.5" customHeight="1" thickBot="1">
      <c r="I3" s="2"/>
      <c r="J3" s="2"/>
      <c r="K3" s="2"/>
      <c r="L3" s="102"/>
      <c r="M3" s="102"/>
    </row>
    <row r="4" spans="1:15" ht="15.75" customHeight="1" thickBot="1">
      <c r="M4" s="321" t="s">
        <v>1</v>
      </c>
      <c r="N4" s="322"/>
    </row>
    <row r="5" spans="1:15" ht="27.75" customHeight="1" thickBot="1">
      <c r="K5" s="5"/>
      <c r="L5" s="6"/>
      <c r="M5" s="323" t="s">
        <v>2</v>
      </c>
      <c r="N5" s="322"/>
    </row>
    <row r="6" spans="1:15" ht="36.75" customHeight="1">
      <c r="B6" s="7"/>
      <c r="C6" s="324" t="s">
        <v>3</v>
      </c>
      <c r="D6" s="324"/>
      <c r="E6" s="324"/>
      <c r="F6" s="324"/>
      <c r="G6" s="324"/>
      <c r="H6" s="324"/>
      <c r="I6" s="324"/>
      <c r="J6" s="324"/>
      <c r="K6" s="7"/>
      <c r="L6" s="7"/>
      <c r="M6" s="7"/>
      <c r="N6" s="7"/>
    </row>
    <row r="7" spans="1:15" ht="20.25" customHeight="1">
      <c r="A7" s="103"/>
      <c r="B7" s="103"/>
      <c r="C7" s="311" t="s">
        <v>32</v>
      </c>
      <c r="D7" s="311"/>
      <c r="E7" s="311"/>
      <c r="F7" s="311"/>
      <c r="G7" s="311"/>
      <c r="H7" s="311"/>
      <c r="I7" s="311"/>
      <c r="J7" s="311"/>
      <c r="K7" s="103"/>
      <c r="L7" s="103"/>
    </row>
    <row r="8" spans="1:15" ht="15" customHeight="1">
      <c r="B8" s="9"/>
      <c r="C8" s="312" t="s">
        <v>4</v>
      </c>
      <c r="D8" s="312"/>
      <c r="E8" s="312"/>
      <c r="F8" s="312"/>
      <c r="G8" s="312"/>
      <c r="H8" s="312"/>
      <c r="I8" s="312"/>
      <c r="J8" s="312"/>
      <c r="K8" s="9"/>
      <c r="L8" s="9"/>
      <c r="M8" s="9"/>
    </row>
    <row r="9" spans="1:15" ht="16.5" customHeight="1">
      <c r="B9" s="10"/>
      <c r="C9" s="313" t="s">
        <v>40</v>
      </c>
      <c r="D9" s="313"/>
      <c r="E9" s="313"/>
      <c r="F9" s="313"/>
      <c r="G9" s="313"/>
      <c r="H9" s="313"/>
      <c r="I9" s="313"/>
      <c r="J9" s="313"/>
      <c r="K9" s="10"/>
      <c r="L9" s="10"/>
      <c r="M9" s="10"/>
    </row>
    <row r="10" spans="1:15" ht="8.25" customHeight="1" thickBot="1">
      <c r="A10" s="11"/>
      <c r="B10" s="11"/>
      <c r="C10" s="11"/>
      <c r="D10" s="11"/>
      <c r="E10" s="12"/>
      <c r="F10" s="11"/>
      <c r="G10" s="11"/>
      <c r="H10" s="11"/>
      <c r="I10" s="11"/>
      <c r="J10" s="11"/>
      <c r="K10" s="11"/>
      <c r="L10" s="11"/>
      <c r="N10" s="77" t="s">
        <v>5</v>
      </c>
    </row>
    <row r="11" spans="1:15" s="13" customFormat="1" ht="38.25" customHeight="1">
      <c r="A11" s="314" t="s">
        <v>6</v>
      </c>
      <c r="B11" s="306" t="s">
        <v>7</v>
      </c>
      <c r="C11" s="306" t="s">
        <v>8</v>
      </c>
      <c r="D11" s="316" t="s">
        <v>9</v>
      </c>
      <c r="E11" s="306" t="s">
        <v>10</v>
      </c>
      <c r="F11" s="306"/>
      <c r="G11" s="306"/>
      <c r="H11" s="306" t="s">
        <v>11</v>
      </c>
      <c r="I11" s="306"/>
      <c r="J11" s="306"/>
      <c r="K11" s="306" t="s">
        <v>12</v>
      </c>
      <c r="L11" s="306"/>
      <c r="M11" s="306"/>
      <c r="N11" s="307" t="s">
        <v>33</v>
      </c>
    </row>
    <row r="12" spans="1:15" s="13" customFormat="1" ht="33" customHeight="1">
      <c r="A12" s="315"/>
      <c r="B12" s="310"/>
      <c r="C12" s="310"/>
      <c r="D12" s="317"/>
      <c r="E12" s="310" t="s">
        <v>13</v>
      </c>
      <c r="F12" s="310" t="s">
        <v>14</v>
      </c>
      <c r="G12" s="310"/>
      <c r="H12" s="310" t="s">
        <v>13</v>
      </c>
      <c r="I12" s="310" t="s">
        <v>14</v>
      </c>
      <c r="J12" s="310"/>
      <c r="K12" s="310" t="s">
        <v>13</v>
      </c>
      <c r="L12" s="310" t="s">
        <v>14</v>
      </c>
      <c r="M12" s="310"/>
      <c r="N12" s="308"/>
    </row>
    <row r="13" spans="1:15" s="16" customFormat="1" ht="60" customHeight="1">
      <c r="A13" s="315"/>
      <c r="B13" s="310"/>
      <c r="C13" s="310"/>
      <c r="D13" s="318"/>
      <c r="E13" s="310"/>
      <c r="F13" s="15" t="s">
        <v>15</v>
      </c>
      <c r="G13" s="104" t="s">
        <v>16</v>
      </c>
      <c r="H13" s="310"/>
      <c r="I13" s="15" t="s">
        <v>15</v>
      </c>
      <c r="J13" s="104" t="s">
        <v>17</v>
      </c>
      <c r="K13" s="310"/>
      <c r="L13" s="15" t="s">
        <v>15</v>
      </c>
      <c r="M13" s="104" t="s">
        <v>17</v>
      </c>
      <c r="N13" s="309"/>
    </row>
    <row r="14" spans="1:15" s="19" customFormat="1" ht="12">
      <c r="A14" s="17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18">
        <v>8</v>
      </c>
      <c r="I14" s="18">
        <v>9</v>
      </c>
      <c r="J14" s="18">
        <v>10</v>
      </c>
      <c r="K14" s="18">
        <v>11</v>
      </c>
      <c r="L14" s="18">
        <v>12</v>
      </c>
      <c r="M14" s="18">
        <v>13</v>
      </c>
      <c r="N14" s="72">
        <v>14</v>
      </c>
    </row>
    <row r="15" spans="1:15" s="19" customFormat="1" ht="80.25" customHeight="1">
      <c r="A15" s="35">
        <v>1</v>
      </c>
      <c r="B15" s="101" t="s">
        <v>38</v>
      </c>
      <c r="C15" s="37">
        <f>SUM(C17:C19)</f>
        <v>123124400</v>
      </c>
      <c r="D15" s="38">
        <f>SUM(D17:D19)</f>
        <v>0</v>
      </c>
      <c r="E15" s="39">
        <f>SUM(E17:E18)</f>
        <v>0</v>
      </c>
      <c r="F15" s="39">
        <f>SUM(F17:F18)</f>
        <v>0</v>
      </c>
      <c r="G15" s="40" t="s">
        <v>18</v>
      </c>
      <c r="H15" s="38">
        <f>SUM(H17:H19)</f>
        <v>0</v>
      </c>
      <c r="I15" s="38">
        <f>SUM(I17:I19)</f>
        <v>0</v>
      </c>
      <c r="J15" s="40" t="s">
        <v>18</v>
      </c>
      <c r="K15" s="41">
        <f>SUM(K17:K19)</f>
        <v>0</v>
      </c>
      <c r="L15" s="41">
        <f>SUM(L17:L19)</f>
        <v>0</v>
      </c>
      <c r="M15" s="42"/>
      <c r="N15" s="73"/>
    </row>
    <row r="16" spans="1:15" s="19" customFormat="1" ht="15.75">
      <c r="A16" s="17"/>
      <c r="B16" s="83" t="s">
        <v>19</v>
      </c>
      <c r="C16" s="74"/>
      <c r="D16" s="49"/>
      <c r="E16" s="20"/>
      <c r="F16" s="20"/>
      <c r="G16" s="43"/>
      <c r="H16" s="21"/>
      <c r="I16" s="21"/>
      <c r="J16" s="43"/>
      <c r="K16" s="22"/>
      <c r="L16" s="22"/>
      <c r="M16" s="23"/>
      <c r="N16" s="72"/>
    </row>
    <row r="17" spans="1:14" s="19" customFormat="1" ht="15.75">
      <c r="A17" s="29"/>
      <c r="B17" s="25" t="s">
        <v>20</v>
      </c>
      <c r="C17" s="87">
        <v>30288800</v>
      </c>
      <c r="D17" s="91">
        <v>0</v>
      </c>
      <c r="E17" s="91">
        <v>0</v>
      </c>
      <c r="F17" s="91">
        <v>0</v>
      </c>
      <c r="G17" s="89" t="s">
        <v>18</v>
      </c>
      <c r="H17" s="100">
        <v>0</v>
      </c>
      <c r="I17" s="50">
        <v>0</v>
      </c>
      <c r="J17" s="80" t="s">
        <v>18</v>
      </c>
      <c r="K17" s="26">
        <v>0</v>
      </c>
      <c r="L17" s="26">
        <v>0</v>
      </c>
      <c r="M17" s="27" t="s">
        <v>18</v>
      </c>
      <c r="N17" s="75"/>
    </row>
    <row r="18" spans="1:14" s="19" customFormat="1" ht="15.75">
      <c r="A18" s="24"/>
      <c r="B18" s="30" t="s">
        <v>21</v>
      </c>
      <c r="C18" s="87">
        <v>76237700</v>
      </c>
      <c r="D18" s="91">
        <v>0</v>
      </c>
      <c r="E18" s="91">
        <v>0</v>
      </c>
      <c r="F18" s="44">
        <v>0</v>
      </c>
      <c r="G18" s="80" t="s">
        <v>18</v>
      </c>
      <c r="H18" s="91">
        <v>0</v>
      </c>
      <c r="I18" s="100">
        <v>0</v>
      </c>
      <c r="J18" s="80" t="s">
        <v>18</v>
      </c>
      <c r="K18" s="45">
        <v>0</v>
      </c>
      <c r="L18" s="45">
        <v>0</v>
      </c>
      <c r="M18" s="46" t="s">
        <v>18</v>
      </c>
      <c r="N18" s="72"/>
    </row>
    <row r="19" spans="1:14" s="19" customFormat="1" ht="18.75">
      <c r="A19" s="24"/>
      <c r="B19" s="68" t="s">
        <v>22</v>
      </c>
      <c r="C19" s="69">
        <v>16597900</v>
      </c>
      <c r="D19" s="50">
        <v>0</v>
      </c>
      <c r="E19" s="70" t="s">
        <v>23</v>
      </c>
      <c r="F19" s="70" t="s">
        <v>23</v>
      </c>
      <c r="G19" s="70" t="s">
        <v>23</v>
      </c>
      <c r="H19" s="50">
        <v>0</v>
      </c>
      <c r="I19" s="50">
        <v>0</v>
      </c>
      <c r="J19" s="71" t="s">
        <v>18</v>
      </c>
      <c r="K19" s="28">
        <v>0</v>
      </c>
      <c r="L19" s="28">
        <v>0</v>
      </c>
      <c r="M19" s="28" t="s">
        <v>18</v>
      </c>
      <c r="N19" s="18"/>
    </row>
    <row r="20" spans="1:14" s="19" customFormat="1" ht="63">
      <c r="A20" s="35">
        <v>2</v>
      </c>
      <c r="B20" s="36" t="s">
        <v>41</v>
      </c>
      <c r="C20" s="37">
        <f>SUM(C22:C24)</f>
        <v>12249500</v>
      </c>
      <c r="D20" s="38">
        <f>SUM(D22:D24)</f>
        <v>5548772.3900000006</v>
      </c>
      <c r="E20" s="38">
        <f>SUM(E22:E24)</f>
        <v>4787645.2300000004</v>
      </c>
      <c r="F20" s="39">
        <f>SUM(F22:F24)</f>
        <v>0</v>
      </c>
      <c r="G20" s="40" t="s">
        <v>18</v>
      </c>
      <c r="H20" s="38">
        <f>H22+H23+H24</f>
        <v>5517685.3400000008</v>
      </c>
      <c r="I20" s="38">
        <f>I22+I23+I24</f>
        <v>4787645.2300000004</v>
      </c>
      <c r="J20" s="40" t="s">
        <v>18</v>
      </c>
      <c r="K20" s="41">
        <f>SUM(K22:K24)</f>
        <v>0</v>
      </c>
      <c r="L20" s="41">
        <f>SUM(L22:L24)</f>
        <v>0</v>
      </c>
      <c r="M20" s="42"/>
      <c r="N20" s="73"/>
    </row>
    <row r="21" spans="1:14" s="19" customFormat="1" ht="15.75">
      <c r="A21" s="17"/>
      <c r="B21" s="83" t="s">
        <v>19</v>
      </c>
      <c r="C21" s="88"/>
      <c r="D21" s="49"/>
      <c r="E21" s="20"/>
      <c r="F21" s="20"/>
      <c r="G21" s="43"/>
      <c r="H21" s="21"/>
      <c r="I21" s="21" t="s">
        <v>18</v>
      </c>
      <c r="J21" s="43"/>
      <c r="K21" s="22"/>
      <c r="L21" s="22"/>
      <c r="M21" s="23"/>
      <c r="N21" s="72"/>
    </row>
    <row r="22" spans="1:14" s="19" customFormat="1" ht="15.75">
      <c r="A22" s="29"/>
      <c r="B22" s="25" t="s">
        <v>20</v>
      </c>
      <c r="C22" s="87">
        <v>1352300</v>
      </c>
      <c r="D22" s="100">
        <v>1352231.75</v>
      </c>
      <c r="E22" s="50">
        <v>1332220.0900000001</v>
      </c>
      <c r="F22" s="44">
        <v>0</v>
      </c>
      <c r="G22" s="80" t="s">
        <v>18</v>
      </c>
      <c r="H22" s="100">
        <v>1332220.0900000001</v>
      </c>
      <c r="I22" s="100">
        <v>1332220.0900000001</v>
      </c>
      <c r="J22" s="106">
        <v>41793</v>
      </c>
      <c r="K22" s="26">
        <v>0</v>
      </c>
      <c r="L22" s="26">
        <v>0</v>
      </c>
      <c r="M22" s="27" t="s">
        <v>18</v>
      </c>
      <c r="N22" s="72"/>
    </row>
    <row r="23" spans="1:14" s="19" customFormat="1" ht="15.75">
      <c r="A23" s="24"/>
      <c r="B23" s="30" t="s">
        <v>21</v>
      </c>
      <c r="C23" s="87">
        <v>10142700</v>
      </c>
      <c r="D23" s="100">
        <v>3455425.14</v>
      </c>
      <c r="E23" s="50">
        <v>3455425.14</v>
      </c>
      <c r="F23" s="44">
        <v>0</v>
      </c>
      <c r="G23" s="80" t="s">
        <v>18</v>
      </c>
      <c r="H23" s="100">
        <v>3455425.14</v>
      </c>
      <c r="I23" s="100">
        <v>3455425.14</v>
      </c>
      <c r="J23" s="106">
        <v>41793</v>
      </c>
      <c r="K23" s="45">
        <v>0</v>
      </c>
      <c r="L23" s="45">
        <v>0</v>
      </c>
      <c r="M23" s="46" t="s">
        <v>18</v>
      </c>
      <c r="N23" s="72"/>
    </row>
    <row r="24" spans="1:14" s="19" customFormat="1" ht="19.5" thickBot="1">
      <c r="A24" s="47"/>
      <c r="B24" s="31" t="s">
        <v>22</v>
      </c>
      <c r="C24" s="48">
        <v>754500</v>
      </c>
      <c r="D24" s="33">
        <v>741115.5</v>
      </c>
      <c r="E24" s="32" t="s">
        <v>23</v>
      </c>
      <c r="F24" s="32" t="s">
        <v>23</v>
      </c>
      <c r="G24" s="32" t="s">
        <v>23</v>
      </c>
      <c r="H24" s="33">
        <v>730040.11</v>
      </c>
      <c r="I24" s="33">
        <v>0</v>
      </c>
      <c r="J24" s="51" t="s">
        <v>18</v>
      </c>
      <c r="K24" s="34">
        <v>0</v>
      </c>
      <c r="L24" s="34">
        <v>0</v>
      </c>
      <c r="M24" s="93"/>
      <c r="N24" s="76"/>
    </row>
    <row r="25" spans="1:14" s="19" customFormat="1" ht="18.75">
      <c r="A25" s="52"/>
      <c r="B25" s="53"/>
      <c r="C25" s="86"/>
      <c r="D25" s="55"/>
      <c r="E25" s="56"/>
      <c r="F25" s="56"/>
      <c r="G25" s="57"/>
      <c r="H25" s="58"/>
      <c r="I25" s="58"/>
      <c r="J25" s="59"/>
      <c r="K25" s="60"/>
      <c r="L25" s="60"/>
      <c r="M25" s="61"/>
    </row>
    <row r="26" spans="1:14" s="62" customFormat="1" ht="18.75">
      <c r="A26" s="79" t="s">
        <v>25</v>
      </c>
      <c r="B26" s="79"/>
      <c r="C26" s="79"/>
      <c r="D26" s="81"/>
      <c r="E26" s="82"/>
      <c r="F26" s="79"/>
      <c r="G26" s="79"/>
      <c r="H26" s="81"/>
      <c r="I26" s="81"/>
      <c r="J26" s="82"/>
      <c r="K26" s="79"/>
      <c r="L26" s="79"/>
      <c r="M26" s="79"/>
    </row>
    <row r="27" spans="1:14" s="62" customFormat="1" ht="18.75">
      <c r="A27" s="303" t="s">
        <v>26</v>
      </c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</row>
    <row r="28" spans="1:14" s="62" customFormat="1" ht="18.75">
      <c r="A28" s="304" t="s">
        <v>34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</row>
    <row r="29" spans="1:14" s="62" customFormat="1" ht="18.75">
      <c r="A29" s="105"/>
      <c r="B29" s="105"/>
      <c r="C29" s="105"/>
      <c r="D29" s="105"/>
      <c r="E29" s="105"/>
      <c r="F29" s="105"/>
      <c r="G29" s="105"/>
      <c r="H29" s="90"/>
      <c r="I29" s="105"/>
      <c r="J29" s="105"/>
      <c r="K29" s="105"/>
      <c r="L29" s="105"/>
      <c r="M29" s="105"/>
    </row>
    <row r="30" spans="1:14" ht="26.25">
      <c r="A30" s="305" t="s">
        <v>27</v>
      </c>
      <c r="B30" s="305"/>
      <c r="C30" s="305"/>
      <c r="D30" s="305"/>
      <c r="E30" s="95"/>
      <c r="F30" s="96"/>
      <c r="G30" s="97"/>
      <c r="H30" s="94"/>
      <c r="N30" s="85" t="s">
        <v>28</v>
      </c>
    </row>
    <row r="31" spans="1:14">
      <c r="B31" s="63"/>
      <c r="C31" s="98" t="s">
        <v>29</v>
      </c>
      <c r="D31" s="77"/>
      <c r="E31" s="77"/>
      <c r="F31" s="99"/>
    </row>
    <row r="32" spans="1:14" ht="15.75">
      <c r="A32" s="64" t="s">
        <v>36</v>
      </c>
      <c r="F32" s="4"/>
      <c r="H32" s="65"/>
    </row>
    <row r="33" spans="1:10" ht="15.75">
      <c r="A33" s="64" t="s">
        <v>30</v>
      </c>
      <c r="F33" s="4"/>
      <c r="H33" s="65"/>
    </row>
    <row r="34" spans="1:10" ht="15.75">
      <c r="A34" s="64" t="s">
        <v>37</v>
      </c>
    </row>
    <row r="35" spans="1:10" ht="15.75">
      <c r="A35" s="64"/>
    </row>
    <row r="36" spans="1:10" ht="15.75">
      <c r="A36" s="64"/>
    </row>
    <row r="37" spans="1:10" ht="15.75">
      <c r="A37" s="64"/>
    </row>
    <row r="40" spans="1:10">
      <c r="F40" s="65"/>
      <c r="G40" s="78"/>
      <c r="H40" s="66"/>
      <c r="I40" s="65"/>
      <c r="J40" s="65"/>
    </row>
    <row r="41" spans="1:10">
      <c r="F41" s="65"/>
      <c r="G41" s="65"/>
      <c r="H41" s="65"/>
      <c r="I41" s="65"/>
      <c r="J41" s="65"/>
    </row>
    <row r="42" spans="1:10">
      <c r="F42" s="65"/>
      <c r="G42" s="65"/>
      <c r="H42" s="65"/>
      <c r="I42" s="65"/>
      <c r="J42" s="65"/>
    </row>
    <row r="43" spans="1:10">
      <c r="G43" s="65"/>
      <c r="H43" s="65"/>
      <c r="I43" s="65"/>
      <c r="J43" s="65"/>
    </row>
  </sheetData>
  <mergeCells count="25">
    <mergeCell ref="A27:M27"/>
    <mergeCell ref="A28:N28"/>
    <mergeCell ref="A30:D30"/>
    <mergeCell ref="K11:M11"/>
    <mergeCell ref="N11:N13"/>
    <mergeCell ref="E12:E13"/>
    <mergeCell ref="F12:G12"/>
    <mergeCell ref="H12:H13"/>
    <mergeCell ref="I12:J12"/>
    <mergeCell ref="K12:K13"/>
    <mergeCell ref="L12:M12"/>
    <mergeCell ref="C8:J8"/>
    <mergeCell ref="C9:J9"/>
    <mergeCell ref="A11:A13"/>
    <mergeCell ref="B11:B13"/>
    <mergeCell ref="C11:C13"/>
    <mergeCell ref="D11:D13"/>
    <mergeCell ref="E11:G11"/>
    <mergeCell ref="H11:J11"/>
    <mergeCell ref="C7:J7"/>
    <mergeCell ref="M1:N1"/>
    <mergeCell ref="M2:N2"/>
    <mergeCell ref="M4:N4"/>
    <mergeCell ref="M5:N5"/>
    <mergeCell ref="C6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9"/>
  <sheetViews>
    <sheetView zoomScale="80" zoomScaleNormal="80" workbookViewId="0">
      <selection activeCell="S12" sqref="S12"/>
    </sheetView>
  </sheetViews>
  <sheetFormatPr defaultRowHeight="12.75"/>
  <cols>
    <col min="1" max="1" width="4.42578125" style="1" customWidth="1"/>
    <col min="2" max="2" width="60.28515625" style="1" customWidth="1"/>
    <col min="3" max="3" width="17" style="1" customWidth="1"/>
    <col min="4" max="4" width="14.28515625" style="1" customWidth="1"/>
    <col min="5" max="5" width="15.140625" style="1" hidden="1" customWidth="1"/>
    <col min="6" max="6" width="13" style="1" hidden="1" customWidth="1"/>
    <col min="7" max="7" width="10.5703125" style="1" hidden="1" customWidth="1"/>
    <col min="8" max="8" width="17.140625" style="1" customWidth="1"/>
    <col min="9" max="9" width="16.42578125" style="1" hidden="1" customWidth="1"/>
    <col min="10" max="10" width="14.7109375" style="1" hidden="1" customWidth="1"/>
    <col min="11" max="11" width="10.5703125" style="1" hidden="1" customWidth="1"/>
    <col min="12" max="12" width="11.7109375" style="1" hidden="1" customWidth="1"/>
    <col min="13" max="13" width="11.5703125" style="1" hidden="1" customWidth="1"/>
    <col min="14" max="14" width="10" style="1" customWidth="1"/>
    <col min="15" max="15" width="19.140625" style="1" customWidth="1"/>
    <col min="16" max="16384" width="9.140625" style="1"/>
  </cols>
  <sheetData>
    <row r="1" spans="1:19" ht="18.75" customHeight="1">
      <c r="A1" s="349" t="s">
        <v>67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</row>
    <row r="2" spans="1:19" ht="20.25" customHeight="1">
      <c r="A2" s="349" t="s">
        <v>68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spans="1:19" ht="25.5" customHeight="1">
      <c r="A3" s="349" t="s">
        <v>69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</row>
    <row r="4" spans="1:19" ht="16.5" customHeight="1">
      <c r="A4" s="313" t="s">
        <v>62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</row>
    <row r="5" spans="1:19" ht="20.25" customHeight="1" thickBot="1">
      <c r="A5" s="11"/>
      <c r="B5" s="11"/>
      <c r="C5" s="11"/>
      <c r="D5" s="11"/>
      <c r="E5" s="12"/>
      <c r="F5" s="11"/>
      <c r="G5" s="11"/>
      <c r="H5" s="11"/>
      <c r="I5" s="11"/>
      <c r="J5" s="11"/>
      <c r="K5" s="11"/>
      <c r="L5" s="11"/>
      <c r="O5" s="77" t="s">
        <v>49</v>
      </c>
    </row>
    <row r="6" spans="1:19" s="13" customFormat="1" ht="38.25" customHeight="1">
      <c r="A6" s="384" t="s">
        <v>6</v>
      </c>
      <c r="B6" s="386" t="s">
        <v>7</v>
      </c>
      <c r="C6" s="386" t="s">
        <v>70</v>
      </c>
      <c r="D6" s="386" t="s">
        <v>59</v>
      </c>
      <c r="E6" s="386" t="s">
        <v>10</v>
      </c>
      <c r="F6" s="386"/>
      <c r="G6" s="386"/>
      <c r="H6" s="358" t="s">
        <v>48</v>
      </c>
      <c r="I6" s="359"/>
      <c r="J6" s="360"/>
      <c r="K6" s="386" t="s">
        <v>12</v>
      </c>
      <c r="L6" s="386"/>
      <c r="M6" s="386"/>
      <c r="N6" s="355" t="s">
        <v>52</v>
      </c>
      <c r="O6" s="388" t="s">
        <v>45</v>
      </c>
    </row>
    <row r="7" spans="1:19" s="13" customFormat="1" ht="33" customHeight="1">
      <c r="A7" s="385"/>
      <c r="B7" s="387"/>
      <c r="C7" s="387"/>
      <c r="D7" s="387"/>
      <c r="E7" s="387" t="s">
        <v>13</v>
      </c>
      <c r="F7" s="387" t="s">
        <v>14</v>
      </c>
      <c r="G7" s="387"/>
      <c r="H7" s="361"/>
      <c r="I7" s="362"/>
      <c r="J7" s="363"/>
      <c r="K7" s="387" t="s">
        <v>13</v>
      </c>
      <c r="L7" s="387" t="s">
        <v>14</v>
      </c>
      <c r="M7" s="387"/>
      <c r="N7" s="356"/>
      <c r="O7" s="389"/>
    </row>
    <row r="8" spans="1:19" s="16" customFormat="1" ht="33" customHeight="1">
      <c r="A8" s="385"/>
      <c r="B8" s="387"/>
      <c r="C8" s="387"/>
      <c r="D8" s="387"/>
      <c r="E8" s="387"/>
      <c r="F8" s="111" t="s">
        <v>15</v>
      </c>
      <c r="G8" s="112" t="s">
        <v>16</v>
      </c>
      <c r="H8" s="364"/>
      <c r="I8" s="365"/>
      <c r="J8" s="366"/>
      <c r="K8" s="387"/>
      <c r="L8" s="111" t="s">
        <v>15</v>
      </c>
      <c r="M8" s="112" t="s">
        <v>17</v>
      </c>
      <c r="N8" s="357"/>
      <c r="O8" s="389"/>
    </row>
    <row r="9" spans="1:19" s="19" customFormat="1" thickBot="1">
      <c r="A9" s="107">
        <v>1</v>
      </c>
      <c r="B9" s="108">
        <v>2</v>
      </c>
      <c r="C9" s="108">
        <v>3</v>
      </c>
      <c r="D9" s="108">
        <v>4</v>
      </c>
      <c r="E9" s="108">
        <v>5</v>
      </c>
      <c r="F9" s="108">
        <v>6</v>
      </c>
      <c r="G9" s="108">
        <v>7</v>
      </c>
      <c r="H9" s="108">
        <v>5</v>
      </c>
      <c r="I9" s="108">
        <v>9</v>
      </c>
      <c r="J9" s="108">
        <v>10</v>
      </c>
      <c r="K9" s="108">
        <v>11</v>
      </c>
      <c r="L9" s="108">
        <v>12</v>
      </c>
      <c r="M9" s="108">
        <v>13</v>
      </c>
      <c r="N9" s="108">
        <v>6</v>
      </c>
      <c r="O9" s="76">
        <v>7</v>
      </c>
    </row>
    <row r="10" spans="1:19" s="19" customFormat="1" ht="19.5" thickBot="1">
      <c r="A10" s="340" t="s">
        <v>60</v>
      </c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2"/>
    </row>
    <row r="11" spans="1:19" s="19" customFormat="1" ht="84" customHeight="1">
      <c r="A11" s="339">
        <v>1</v>
      </c>
      <c r="B11" s="158" t="s">
        <v>38</v>
      </c>
      <c r="C11" s="113">
        <f>SUM(C13:C15)</f>
        <v>123124.4</v>
      </c>
      <c r="D11" s="114">
        <f>SUM(D13:D15)</f>
        <v>0</v>
      </c>
      <c r="E11" s="114">
        <f>SUM(E13:E14)</f>
        <v>0</v>
      </c>
      <c r="F11" s="114">
        <f>SUM(F13:F14)</f>
        <v>0</v>
      </c>
      <c r="G11" s="114" t="s">
        <v>18</v>
      </c>
      <c r="H11" s="114">
        <f>SUM(H13:H15)</f>
        <v>0</v>
      </c>
      <c r="I11" s="115">
        <f>SUM(I13:I15)</f>
        <v>0</v>
      </c>
      <c r="J11" s="116" t="s">
        <v>18</v>
      </c>
      <c r="K11" s="117">
        <f>SUM(K13:K15)</f>
        <v>0</v>
      </c>
      <c r="L11" s="117">
        <f>SUM(L13:L15)</f>
        <v>0</v>
      </c>
      <c r="M11" s="118"/>
      <c r="N11" s="367">
        <v>0</v>
      </c>
      <c r="O11" s="350" t="s">
        <v>78</v>
      </c>
    </row>
    <row r="12" spans="1:19" s="19" customFormat="1" ht="15.75">
      <c r="A12" s="326"/>
      <c r="B12" s="119" t="s">
        <v>19</v>
      </c>
      <c r="C12" s="120"/>
      <c r="D12" s="21"/>
      <c r="E12" s="21"/>
      <c r="F12" s="21"/>
      <c r="G12" s="21"/>
      <c r="H12" s="21"/>
      <c r="I12" s="21"/>
      <c r="J12" s="121"/>
      <c r="K12" s="83"/>
      <c r="L12" s="83"/>
      <c r="M12" s="83"/>
      <c r="N12" s="368"/>
      <c r="O12" s="353"/>
    </row>
    <row r="13" spans="1:19" s="19" customFormat="1" ht="15.75">
      <c r="A13" s="326"/>
      <c r="B13" s="122" t="s">
        <v>20</v>
      </c>
      <c r="C13" s="123">
        <v>30288.799999999999</v>
      </c>
      <c r="D13" s="44">
        <v>0</v>
      </c>
      <c r="E13" s="44">
        <v>0</v>
      </c>
      <c r="F13" s="44">
        <v>0</v>
      </c>
      <c r="G13" s="89" t="s">
        <v>18</v>
      </c>
      <c r="H13" s="44">
        <v>0</v>
      </c>
      <c r="I13" s="50">
        <v>0</v>
      </c>
      <c r="J13" s="124" t="s">
        <v>18</v>
      </c>
      <c r="K13" s="125">
        <v>0</v>
      </c>
      <c r="L13" s="125">
        <v>0</v>
      </c>
      <c r="M13" s="125" t="s">
        <v>18</v>
      </c>
      <c r="N13" s="368"/>
      <c r="O13" s="353"/>
      <c r="S13" s="110"/>
    </row>
    <row r="14" spans="1:19" s="19" customFormat="1" ht="15.75">
      <c r="A14" s="326"/>
      <c r="B14" s="126" t="s">
        <v>21</v>
      </c>
      <c r="C14" s="123">
        <v>76237.7</v>
      </c>
      <c r="D14" s="44">
        <v>0</v>
      </c>
      <c r="E14" s="44">
        <v>0</v>
      </c>
      <c r="F14" s="44">
        <v>0</v>
      </c>
      <c r="G14" s="89" t="s">
        <v>18</v>
      </c>
      <c r="H14" s="44">
        <v>0</v>
      </c>
      <c r="I14" s="50">
        <v>0</v>
      </c>
      <c r="J14" s="124" t="s">
        <v>18</v>
      </c>
      <c r="K14" s="125">
        <v>0</v>
      </c>
      <c r="L14" s="125">
        <v>0</v>
      </c>
      <c r="M14" s="125" t="s">
        <v>18</v>
      </c>
      <c r="N14" s="368"/>
      <c r="O14" s="353"/>
    </row>
    <row r="15" spans="1:19" s="19" customFormat="1" ht="16.5" thickBot="1">
      <c r="A15" s="327"/>
      <c r="B15" s="127" t="s">
        <v>22</v>
      </c>
      <c r="C15" s="128">
        <v>16597.900000000001</v>
      </c>
      <c r="D15" s="129">
        <v>0</v>
      </c>
      <c r="E15" s="129" t="s">
        <v>23</v>
      </c>
      <c r="F15" s="129" t="s">
        <v>23</v>
      </c>
      <c r="G15" s="129" t="s">
        <v>23</v>
      </c>
      <c r="H15" s="129">
        <v>0</v>
      </c>
      <c r="I15" s="33">
        <v>0</v>
      </c>
      <c r="J15" s="130" t="s">
        <v>18</v>
      </c>
      <c r="K15" s="131">
        <v>0</v>
      </c>
      <c r="L15" s="131">
        <v>0</v>
      </c>
      <c r="M15" s="131" t="s">
        <v>18</v>
      </c>
      <c r="N15" s="369"/>
      <c r="O15" s="354"/>
    </row>
    <row r="16" spans="1:19" s="19" customFormat="1" ht="51.75" customHeight="1">
      <c r="A16" s="339">
        <v>2</v>
      </c>
      <c r="B16" s="132" t="s">
        <v>41</v>
      </c>
      <c r="C16" s="113">
        <f>SUM(C18:C20)</f>
        <v>12249.5</v>
      </c>
      <c r="D16" s="114">
        <f>SUM(D18:D20)</f>
        <v>5548.7723900000001</v>
      </c>
      <c r="E16" s="114">
        <f>SUM(E18:E20)</f>
        <v>4787645.2300000004</v>
      </c>
      <c r="F16" s="114">
        <f>SUM(F18:F20)</f>
        <v>0</v>
      </c>
      <c r="G16" s="114" t="s">
        <v>18</v>
      </c>
      <c r="H16" s="114">
        <f>H18+H19+H20</f>
        <v>5548.7723900000001</v>
      </c>
      <c r="I16" s="115">
        <f>I18+I19+I20</f>
        <v>4787645.2300000004</v>
      </c>
      <c r="J16" s="116" t="s">
        <v>18</v>
      </c>
      <c r="K16" s="117">
        <f>SUM(K18:K20)</f>
        <v>0</v>
      </c>
      <c r="L16" s="117">
        <f>SUM(L18:L20)</f>
        <v>0</v>
      </c>
      <c r="M16" s="118"/>
      <c r="N16" s="367">
        <v>1</v>
      </c>
      <c r="O16" s="350" t="s">
        <v>77</v>
      </c>
    </row>
    <row r="17" spans="1:17" s="19" customFormat="1" ht="15.75">
      <c r="A17" s="326"/>
      <c r="B17" s="119" t="s">
        <v>19</v>
      </c>
      <c r="C17" s="120"/>
      <c r="D17" s="21"/>
      <c r="E17" s="21"/>
      <c r="F17" s="21"/>
      <c r="G17" s="21"/>
      <c r="H17" s="21"/>
      <c r="I17" s="21" t="s">
        <v>18</v>
      </c>
      <c r="J17" s="121"/>
      <c r="K17" s="83"/>
      <c r="L17" s="83"/>
      <c r="M17" s="83"/>
      <c r="N17" s="368"/>
      <c r="O17" s="351"/>
    </row>
    <row r="18" spans="1:17" s="19" customFormat="1" ht="15.75">
      <c r="A18" s="326"/>
      <c r="B18" s="122" t="s">
        <v>46</v>
      </c>
      <c r="C18" s="123">
        <v>1352.3</v>
      </c>
      <c r="D18" s="44">
        <v>1352.2317499999999</v>
      </c>
      <c r="E18" s="44">
        <v>1332220.0900000001</v>
      </c>
      <c r="F18" s="44">
        <v>0</v>
      </c>
      <c r="G18" s="89" t="s">
        <v>18</v>
      </c>
      <c r="H18" s="44">
        <f>D18</f>
        <v>1352.2317499999999</v>
      </c>
      <c r="I18" s="50">
        <v>1332220.0900000001</v>
      </c>
      <c r="J18" s="133">
        <v>41793</v>
      </c>
      <c r="K18" s="125">
        <v>0</v>
      </c>
      <c r="L18" s="125">
        <v>0</v>
      </c>
      <c r="M18" s="125" t="s">
        <v>18</v>
      </c>
      <c r="N18" s="368"/>
      <c r="O18" s="351"/>
    </row>
    <row r="19" spans="1:17" s="19" customFormat="1" ht="15.75">
      <c r="A19" s="326"/>
      <c r="B19" s="126" t="s">
        <v>21</v>
      </c>
      <c r="C19" s="123">
        <v>10142.700000000001</v>
      </c>
      <c r="D19" s="44">
        <v>3455.4251399999998</v>
      </c>
      <c r="E19" s="44">
        <v>3455425.14</v>
      </c>
      <c r="F19" s="44">
        <v>0</v>
      </c>
      <c r="G19" s="89" t="s">
        <v>18</v>
      </c>
      <c r="H19" s="44">
        <v>3455.4251399999998</v>
      </c>
      <c r="I19" s="50">
        <v>3455425.14</v>
      </c>
      <c r="J19" s="133">
        <v>41793</v>
      </c>
      <c r="K19" s="125">
        <v>0</v>
      </c>
      <c r="L19" s="125">
        <v>0</v>
      </c>
      <c r="M19" s="125" t="s">
        <v>18</v>
      </c>
      <c r="N19" s="368"/>
      <c r="O19" s="351"/>
    </row>
    <row r="20" spans="1:17" s="19" customFormat="1" ht="16.5" thickBot="1">
      <c r="A20" s="327"/>
      <c r="B20" s="127" t="s">
        <v>22</v>
      </c>
      <c r="C20" s="128">
        <v>754.5</v>
      </c>
      <c r="D20" s="129">
        <v>741.1155</v>
      </c>
      <c r="E20" s="129" t="s">
        <v>23</v>
      </c>
      <c r="F20" s="129" t="s">
        <v>23</v>
      </c>
      <c r="G20" s="129" t="s">
        <v>23</v>
      </c>
      <c r="H20" s="129">
        <f>D20</f>
        <v>741.1155</v>
      </c>
      <c r="I20" s="33">
        <v>0</v>
      </c>
      <c r="J20" s="130" t="s">
        <v>18</v>
      </c>
      <c r="K20" s="131">
        <v>0</v>
      </c>
      <c r="L20" s="131">
        <v>0</v>
      </c>
      <c r="M20" s="131"/>
      <c r="N20" s="369"/>
      <c r="O20" s="352"/>
    </row>
    <row r="21" spans="1:17" s="19" customFormat="1" ht="16.5" thickBot="1">
      <c r="A21" s="343" t="s">
        <v>61</v>
      </c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5"/>
    </row>
    <row r="22" spans="1:17" s="19" customFormat="1" ht="64.5" customHeight="1">
      <c r="A22" s="339">
        <v>3</v>
      </c>
      <c r="B22" s="134" t="s">
        <v>42</v>
      </c>
      <c r="C22" s="135">
        <f t="shared" ref="C22:H22" si="0">C24+C25</f>
        <v>1315.2</v>
      </c>
      <c r="D22" s="135">
        <f t="shared" si="0"/>
        <v>0</v>
      </c>
      <c r="E22" s="135">
        <f t="shared" si="0"/>
        <v>0</v>
      </c>
      <c r="F22" s="135">
        <f t="shared" si="0"/>
        <v>0</v>
      </c>
      <c r="G22" s="135">
        <f t="shared" si="0"/>
        <v>0</v>
      </c>
      <c r="H22" s="135">
        <f t="shared" si="0"/>
        <v>0</v>
      </c>
      <c r="I22" s="136"/>
      <c r="J22" s="137"/>
      <c r="K22" s="138"/>
      <c r="L22" s="138"/>
      <c r="M22" s="138"/>
      <c r="N22" s="338" t="s">
        <v>51</v>
      </c>
      <c r="O22" s="370" t="s">
        <v>47</v>
      </c>
    </row>
    <row r="23" spans="1:17" s="19" customFormat="1" ht="18.75" customHeight="1">
      <c r="A23" s="326"/>
      <c r="B23" s="119" t="s">
        <v>19</v>
      </c>
      <c r="C23" s="69"/>
      <c r="D23" s="50"/>
      <c r="E23" s="139"/>
      <c r="F23" s="139"/>
      <c r="G23" s="139"/>
      <c r="H23" s="50"/>
      <c r="I23" s="50"/>
      <c r="J23" s="124"/>
      <c r="K23" s="125"/>
      <c r="L23" s="125"/>
      <c r="M23" s="125"/>
      <c r="N23" s="328"/>
      <c r="O23" s="371"/>
    </row>
    <row r="24" spans="1:17" s="19" customFormat="1" ht="15.75" customHeight="1">
      <c r="A24" s="326"/>
      <c r="B24" s="122" t="s">
        <v>46</v>
      </c>
      <c r="C24" s="69">
        <v>849.6</v>
      </c>
      <c r="D24" s="50">
        <v>0</v>
      </c>
      <c r="E24" s="139"/>
      <c r="F24" s="139"/>
      <c r="G24" s="139"/>
      <c r="H24" s="50">
        <v>0</v>
      </c>
      <c r="I24" s="50"/>
      <c r="J24" s="124"/>
      <c r="K24" s="125"/>
      <c r="L24" s="125"/>
      <c r="M24" s="125"/>
      <c r="N24" s="328"/>
      <c r="O24" s="371"/>
    </row>
    <row r="25" spans="1:17" s="19" customFormat="1" ht="23.25" customHeight="1" thickBot="1">
      <c r="A25" s="327"/>
      <c r="B25" s="127" t="s">
        <v>22</v>
      </c>
      <c r="C25" s="48">
        <v>465.6</v>
      </c>
      <c r="D25" s="33">
        <v>0</v>
      </c>
      <c r="E25" s="140"/>
      <c r="F25" s="140"/>
      <c r="G25" s="140"/>
      <c r="H25" s="33">
        <v>0</v>
      </c>
      <c r="I25" s="33"/>
      <c r="J25" s="130"/>
      <c r="K25" s="131"/>
      <c r="L25" s="131"/>
      <c r="M25" s="131"/>
      <c r="N25" s="329"/>
      <c r="O25" s="372"/>
    </row>
    <row r="26" spans="1:17" s="19" customFormat="1" ht="69.75" customHeight="1">
      <c r="A26" s="339">
        <v>4</v>
      </c>
      <c r="B26" s="134" t="s">
        <v>43</v>
      </c>
      <c r="C26" s="141">
        <f t="shared" ref="C26:H26" si="1">C28+C29</f>
        <v>1289.7</v>
      </c>
      <c r="D26" s="141">
        <f t="shared" si="1"/>
        <v>0</v>
      </c>
      <c r="E26" s="141">
        <f t="shared" si="1"/>
        <v>0</v>
      </c>
      <c r="F26" s="141">
        <f t="shared" si="1"/>
        <v>0</v>
      </c>
      <c r="G26" s="141">
        <f t="shared" si="1"/>
        <v>0</v>
      </c>
      <c r="H26" s="141">
        <f t="shared" si="1"/>
        <v>0</v>
      </c>
      <c r="I26" s="136"/>
      <c r="J26" s="137"/>
      <c r="K26" s="138"/>
      <c r="L26" s="138"/>
      <c r="M26" s="138"/>
      <c r="N26" s="338" t="s">
        <v>51</v>
      </c>
      <c r="O26" s="373" t="s">
        <v>53</v>
      </c>
      <c r="Q26" s="109"/>
    </row>
    <row r="27" spans="1:17" s="19" customFormat="1" ht="15" customHeight="1">
      <c r="A27" s="326"/>
      <c r="B27" s="119" t="s">
        <v>19</v>
      </c>
      <c r="C27" s="123"/>
      <c r="D27" s="44"/>
      <c r="E27" s="44"/>
      <c r="F27" s="44"/>
      <c r="G27" s="44"/>
      <c r="H27" s="44"/>
      <c r="I27" s="50"/>
      <c r="J27" s="124"/>
      <c r="K27" s="125"/>
      <c r="L27" s="125"/>
      <c r="M27" s="125"/>
      <c r="N27" s="328"/>
      <c r="O27" s="374"/>
    </row>
    <row r="28" spans="1:17" s="19" customFormat="1" ht="17.25" customHeight="1">
      <c r="A28" s="326"/>
      <c r="B28" s="122" t="s">
        <v>46</v>
      </c>
      <c r="C28" s="123">
        <v>833.1</v>
      </c>
      <c r="D28" s="44">
        <v>0</v>
      </c>
      <c r="E28" s="44"/>
      <c r="F28" s="44"/>
      <c r="G28" s="44"/>
      <c r="H28" s="44">
        <v>0</v>
      </c>
      <c r="I28" s="50"/>
      <c r="J28" s="124"/>
      <c r="K28" s="125"/>
      <c r="L28" s="125"/>
      <c r="M28" s="125"/>
      <c r="N28" s="328"/>
      <c r="O28" s="374"/>
    </row>
    <row r="29" spans="1:17" s="19" customFormat="1" ht="23.25" customHeight="1" thickBot="1">
      <c r="A29" s="327"/>
      <c r="B29" s="127" t="s">
        <v>22</v>
      </c>
      <c r="C29" s="128">
        <v>456.6</v>
      </c>
      <c r="D29" s="129">
        <v>0</v>
      </c>
      <c r="E29" s="129"/>
      <c r="F29" s="129"/>
      <c r="G29" s="129"/>
      <c r="H29" s="129">
        <v>0</v>
      </c>
      <c r="I29" s="33"/>
      <c r="J29" s="130"/>
      <c r="K29" s="131"/>
      <c r="L29" s="131"/>
      <c r="M29" s="131"/>
      <c r="N29" s="329"/>
      <c r="O29" s="375"/>
    </row>
    <row r="30" spans="1:17" s="19" customFormat="1" ht="62.25" customHeight="1">
      <c r="A30" s="339">
        <v>5</v>
      </c>
      <c r="B30" s="134" t="s">
        <v>44</v>
      </c>
      <c r="C30" s="141">
        <f>C32+C33</f>
        <v>43200</v>
      </c>
      <c r="D30" s="141">
        <f>D32+D33</f>
        <v>43200</v>
      </c>
      <c r="E30" s="142"/>
      <c r="F30" s="142"/>
      <c r="G30" s="142"/>
      <c r="H30" s="114">
        <f>H32+H33</f>
        <v>15292.8</v>
      </c>
      <c r="I30" s="136"/>
      <c r="J30" s="137"/>
      <c r="K30" s="138"/>
      <c r="L30" s="138"/>
      <c r="M30" s="138"/>
      <c r="N30" s="338" t="s">
        <v>50</v>
      </c>
      <c r="O30" s="373" t="s">
        <v>74</v>
      </c>
    </row>
    <row r="31" spans="1:17" s="19" customFormat="1" ht="14.25" customHeight="1">
      <c r="A31" s="326"/>
      <c r="B31" s="119" t="s">
        <v>19</v>
      </c>
      <c r="C31" s="123"/>
      <c r="D31" s="123"/>
      <c r="E31" s="44"/>
      <c r="F31" s="44"/>
      <c r="G31" s="44"/>
      <c r="H31" s="44"/>
      <c r="I31" s="50"/>
      <c r="J31" s="124"/>
      <c r="K31" s="125"/>
      <c r="L31" s="125"/>
      <c r="M31" s="125"/>
      <c r="N31" s="328"/>
      <c r="O31" s="374"/>
    </row>
    <row r="32" spans="1:17" s="19" customFormat="1" ht="15.75">
      <c r="A32" s="326"/>
      <c r="B32" s="122" t="s">
        <v>46</v>
      </c>
      <c r="C32" s="123">
        <v>27907.200000000001</v>
      </c>
      <c r="D32" s="123">
        <v>27907.200000000001</v>
      </c>
      <c r="E32" s="44"/>
      <c r="F32" s="44"/>
      <c r="G32" s="44"/>
      <c r="H32" s="44">
        <v>0</v>
      </c>
      <c r="I32" s="50"/>
      <c r="J32" s="124"/>
      <c r="K32" s="125"/>
      <c r="L32" s="125"/>
      <c r="M32" s="125"/>
      <c r="N32" s="328"/>
      <c r="O32" s="374"/>
    </row>
    <row r="33" spans="1:15" s="19" customFormat="1" ht="16.5" thickBot="1">
      <c r="A33" s="327"/>
      <c r="B33" s="127" t="s">
        <v>22</v>
      </c>
      <c r="C33" s="128">
        <v>15292.8</v>
      </c>
      <c r="D33" s="128">
        <v>15292.8</v>
      </c>
      <c r="E33" s="129"/>
      <c r="F33" s="129"/>
      <c r="G33" s="129"/>
      <c r="H33" s="129">
        <v>15292.8</v>
      </c>
      <c r="I33" s="33"/>
      <c r="J33" s="130"/>
      <c r="K33" s="131"/>
      <c r="L33" s="131"/>
      <c r="M33" s="131"/>
      <c r="N33" s="329"/>
      <c r="O33" s="375"/>
    </row>
    <row r="34" spans="1:15" s="19" customFormat="1" ht="20.25" customHeight="1" thickBot="1">
      <c r="A34" s="346" t="s">
        <v>76</v>
      </c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8"/>
    </row>
    <row r="35" spans="1:15" s="19" customFormat="1" ht="37.5" customHeight="1">
      <c r="A35" s="339">
        <v>6</v>
      </c>
      <c r="B35" s="143" t="s">
        <v>54</v>
      </c>
      <c r="C35" s="144">
        <f t="shared" ref="C35:H35" si="2">C37+C38</f>
        <v>18000.099999999999</v>
      </c>
      <c r="D35" s="144">
        <f t="shared" si="2"/>
        <v>0</v>
      </c>
      <c r="E35" s="144">
        <f t="shared" si="2"/>
        <v>0</v>
      </c>
      <c r="F35" s="144">
        <f t="shared" si="2"/>
        <v>0</v>
      </c>
      <c r="G35" s="144">
        <f t="shared" si="2"/>
        <v>0</v>
      </c>
      <c r="H35" s="144">
        <f t="shared" si="2"/>
        <v>0</v>
      </c>
      <c r="I35" s="136"/>
      <c r="J35" s="137"/>
      <c r="K35" s="138"/>
      <c r="L35" s="138"/>
      <c r="M35" s="138"/>
      <c r="N35" s="338" t="s">
        <v>51</v>
      </c>
      <c r="O35" s="379" t="s">
        <v>73</v>
      </c>
    </row>
    <row r="36" spans="1:15" s="19" customFormat="1" ht="15.75">
      <c r="A36" s="326"/>
      <c r="B36" s="119" t="s">
        <v>19</v>
      </c>
      <c r="C36" s="69"/>
      <c r="D36" s="50"/>
      <c r="E36" s="139"/>
      <c r="F36" s="139"/>
      <c r="G36" s="139"/>
      <c r="H36" s="50"/>
      <c r="I36" s="50"/>
      <c r="J36" s="124"/>
      <c r="K36" s="125"/>
      <c r="L36" s="125"/>
      <c r="M36" s="125"/>
      <c r="N36" s="328"/>
      <c r="O36" s="380"/>
    </row>
    <row r="37" spans="1:15" s="19" customFormat="1" ht="15.75">
      <c r="A37" s="326"/>
      <c r="B37" s="122" t="s">
        <v>46</v>
      </c>
      <c r="C37" s="69">
        <v>11628</v>
      </c>
      <c r="D37" s="50">
        <v>0</v>
      </c>
      <c r="E37" s="139"/>
      <c r="F37" s="139"/>
      <c r="G37" s="139"/>
      <c r="H37" s="50">
        <v>0</v>
      </c>
      <c r="I37" s="50"/>
      <c r="J37" s="124"/>
      <c r="K37" s="125"/>
      <c r="L37" s="125"/>
      <c r="M37" s="125"/>
      <c r="N37" s="328"/>
      <c r="O37" s="380"/>
    </row>
    <row r="38" spans="1:15" s="19" customFormat="1" ht="16.5" thickBot="1">
      <c r="A38" s="327"/>
      <c r="B38" s="127" t="s">
        <v>22</v>
      </c>
      <c r="C38" s="48">
        <v>6372.1</v>
      </c>
      <c r="D38" s="33">
        <v>0</v>
      </c>
      <c r="E38" s="140"/>
      <c r="F38" s="140"/>
      <c r="G38" s="140"/>
      <c r="H38" s="33">
        <v>0</v>
      </c>
      <c r="I38" s="33"/>
      <c r="J38" s="130"/>
      <c r="K38" s="131"/>
      <c r="L38" s="131"/>
      <c r="M38" s="131"/>
      <c r="N38" s="329"/>
      <c r="O38" s="381"/>
    </row>
    <row r="39" spans="1:15" s="19" customFormat="1" ht="44.25" customHeight="1">
      <c r="A39" s="339">
        <v>7</v>
      </c>
      <c r="B39" s="143" t="s">
        <v>55</v>
      </c>
      <c r="C39" s="135">
        <f t="shared" ref="C39:H39" si="3">C41+C42</f>
        <v>18000.099999999999</v>
      </c>
      <c r="D39" s="135">
        <f t="shared" si="3"/>
        <v>0</v>
      </c>
      <c r="E39" s="135">
        <f t="shared" si="3"/>
        <v>0</v>
      </c>
      <c r="F39" s="135">
        <f t="shared" si="3"/>
        <v>0</v>
      </c>
      <c r="G39" s="135">
        <f t="shared" si="3"/>
        <v>0</v>
      </c>
      <c r="H39" s="135">
        <f t="shared" si="3"/>
        <v>0</v>
      </c>
      <c r="I39" s="136"/>
      <c r="J39" s="137"/>
      <c r="K39" s="138"/>
      <c r="L39" s="138"/>
      <c r="M39" s="138"/>
      <c r="N39" s="338" t="s">
        <v>51</v>
      </c>
      <c r="O39" s="382" t="s">
        <v>56</v>
      </c>
    </row>
    <row r="40" spans="1:15" s="19" customFormat="1" ht="15.75">
      <c r="A40" s="326"/>
      <c r="B40" s="119" t="s">
        <v>19</v>
      </c>
      <c r="C40" s="69"/>
      <c r="D40" s="50"/>
      <c r="E40" s="139"/>
      <c r="F40" s="139"/>
      <c r="G40" s="139"/>
      <c r="H40" s="50"/>
      <c r="I40" s="50"/>
      <c r="J40" s="124"/>
      <c r="K40" s="125"/>
      <c r="L40" s="125"/>
      <c r="M40" s="125"/>
      <c r="N40" s="328"/>
      <c r="O40" s="331"/>
    </row>
    <row r="41" spans="1:15" s="19" customFormat="1" ht="15.75">
      <c r="A41" s="326"/>
      <c r="B41" s="122" t="s">
        <v>46</v>
      </c>
      <c r="C41" s="69">
        <v>11628</v>
      </c>
      <c r="D41" s="50">
        <v>0</v>
      </c>
      <c r="E41" s="139"/>
      <c r="F41" s="139"/>
      <c r="G41" s="139"/>
      <c r="H41" s="50">
        <v>0</v>
      </c>
      <c r="I41" s="50"/>
      <c r="J41" s="124"/>
      <c r="K41" s="125"/>
      <c r="L41" s="125"/>
      <c r="M41" s="125"/>
      <c r="N41" s="328"/>
      <c r="O41" s="331"/>
    </row>
    <row r="42" spans="1:15" s="19" customFormat="1" ht="16.5" thickBot="1">
      <c r="A42" s="327"/>
      <c r="B42" s="145" t="s">
        <v>22</v>
      </c>
      <c r="C42" s="48">
        <v>6372.1</v>
      </c>
      <c r="D42" s="33">
        <v>0</v>
      </c>
      <c r="E42" s="140"/>
      <c r="F42" s="140"/>
      <c r="G42" s="140"/>
      <c r="H42" s="33">
        <v>0</v>
      </c>
      <c r="I42" s="100"/>
      <c r="J42" s="146"/>
      <c r="K42" s="147"/>
      <c r="L42" s="147"/>
      <c r="M42" s="147"/>
      <c r="N42" s="329"/>
      <c r="O42" s="383"/>
    </row>
    <row r="43" spans="1:15" s="19" customFormat="1" ht="89.25" customHeight="1">
      <c r="A43" s="339">
        <v>8</v>
      </c>
      <c r="B43" s="148" t="s">
        <v>57</v>
      </c>
      <c r="C43" s="135">
        <f t="shared" ref="C43:H43" si="4">C45+C46</f>
        <v>3570.1000000000004</v>
      </c>
      <c r="D43" s="135">
        <f t="shared" si="4"/>
        <v>0</v>
      </c>
      <c r="E43" s="135">
        <f t="shared" si="4"/>
        <v>0</v>
      </c>
      <c r="F43" s="135">
        <f t="shared" si="4"/>
        <v>0</v>
      </c>
      <c r="G43" s="135">
        <f t="shared" si="4"/>
        <v>0</v>
      </c>
      <c r="H43" s="135">
        <f t="shared" si="4"/>
        <v>0</v>
      </c>
      <c r="I43" s="136"/>
      <c r="J43" s="137"/>
      <c r="K43" s="138"/>
      <c r="L43" s="138"/>
      <c r="M43" s="138"/>
      <c r="N43" s="338" t="s">
        <v>51</v>
      </c>
      <c r="O43" s="335" t="s">
        <v>72</v>
      </c>
    </row>
    <row r="44" spans="1:15" s="19" customFormat="1" ht="15.75">
      <c r="A44" s="326"/>
      <c r="B44" s="119" t="s">
        <v>19</v>
      </c>
      <c r="C44" s="69"/>
      <c r="D44" s="50"/>
      <c r="E44" s="139"/>
      <c r="F44" s="139"/>
      <c r="G44" s="139"/>
      <c r="H44" s="50"/>
      <c r="I44" s="50"/>
      <c r="J44" s="124"/>
      <c r="K44" s="125"/>
      <c r="L44" s="125"/>
      <c r="M44" s="125"/>
      <c r="N44" s="328"/>
      <c r="O44" s="336"/>
    </row>
    <row r="45" spans="1:15" s="19" customFormat="1" ht="34.5" customHeight="1">
      <c r="A45" s="326"/>
      <c r="B45" s="122" t="s">
        <v>46</v>
      </c>
      <c r="C45" s="69">
        <v>2306.3000000000002</v>
      </c>
      <c r="D45" s="50">
        <v>0</v>
      </c>
      <c r="E45" s="139"/>
      <c r="F45" s="139"/>
      <c r="G45" s="139"/>
      <c r="H45" s="50">
        <v>0</v>
      </c>
      <c r="I45" s="50"/>
      <c r="J45" s="124"/>
      <c r="K45" s="125"/>
      <c r="L45" s="125"/>
      <c r="M45" s="125"/>
      <c r="N45" s="328"/>
      <c r="O45" s="336"/>
    </row>
    <row r="46" spans="1:15" s="19" customFormat="1" ht="32.25" customHeight="1" thickBot="1">
      <c r="A46" s="327"/>
      <c r="B46" s="127" t="s">
        <v>22</v>
      </c>
      <c r="C46" s="48">
        <v>1263.8</v>
      </c>
      <c r="D46" s="33">
        <v>0</v>
      </c>
      <c r="E46" s="140"/>
      <c r="F46" s="140"/>
      <c r="G46" s="140"/>
      <c r="H46" s="33">
        <v>0</v>
      </c>
      <c r="I46" s="33"/>
      <c r="J46" s="130"/>
      <c r="K46" s="131"/>
      <c r="L46" s="131"/>
      <c r="M46" s="131"/>
      <c r="N46" s="329"/>
      <c r="O46" s="337"/>
    </row>
    <row r="47" spans="1:15" s="19" customFormat="1" ht="42" customHeight="1">
      <c r="A47" s="339">
        <v>9</v>
      </c>
      <c r="B47" s="149" t="s">
        <v>58</v>
      </c>
      <c r="C47" s="150">
        <f t="shared" ref="C47:H47" si="5">C49+C50</f>
        <v>6250</v>
      </c>
      <c r="D47" s="144">
        <f t="shared" si="5"/>
        <v>0</v>
      </c>
      <c r="E47" s="144">
        <f t="shared" si="5"/>
        <v>0</v>
      </c>
      <c r="F47" s="144">
        <f t="shared" si="5"/>
        <v>0</v>
      </c>
      <c r="G47" s="144">
        <f t="shared" si="5"/>
        <v>0</v>
      </c>
      <c r="H47" s="144">
        <f t="shared" si="5"/>
        <v>0</v>
      </c>
      <c r="I47" s="151"/>
      <c r="J47" s="152"/>
      <c r="K47" s="153"/>
      <c r="L47" s="153"/>
      <c r="M47" s="153"/>
      <c r="N47" s="338" t="s">
        <v>51</v>
      </c>
      <c r="O47" s="330" t="s">
        <v>75</v>
      </c>
    </row>
    <row r="48" spans="1:15" s="19" customFormat="1" ht="15.75">
      <c r="A48" s="326"/>
      <c r="B48" s="119" t="s">
        <v>19</v>
      </c>
      <c r="C48" s="69"/>
      <c r="D48" s="50"/>
      <c r="E48" s="139"/>
      <c r="F48" s="139"/>
      <c r="G48" s="139"/>
      <c r="H48" s="50"/>
      <c r="I48" s="50"/>
      <c r="J48" s="124"/>
      <c r="K48" s="125"/>
      <c r="L48" s="125"/>
      <c r="M48" s="125"/>
      <c r="N48" s="328"/>
      <c r="O48" s="331"/>
    </row>
    <row r="49" spans="1:15" s="19" customFormat="1" ht="15.75">
      <c r="A49" s="326"/>
      <c r="B49" s="122" t="s">
        <v>46</v>
      </c>
      <c r="C49" s="69">
        <v>4037.5</v>
      </c>
      <c r="D49" s="50">
        <v>0</v>
      </c>
      <c r="E49" s="139"/>
      <c r="F49" s="139"/>
      <c r="G49" s="139"/>
      <c r="H49" s="50">
        <v>0</v>
      </c>
      <c r="I49" s="50"/>
      <c r="J49" s="124"/>
      <c r="K49" s="125"/>
      <c r="L49" s="125"/>
      <c r="M49" s="125"/>
      <c r="N49" s="328"/>
      <c r="O49" s="331"/>
    </row>
    <row r="50" spans="1:15" s="19" customFormat="1" ht="16.5" thickBot="1">
      <c r="A50" s="327"/>
      <c r="B50" s="127" t="s">
        <v>22</v>
      </c>
      <c r="C50" s="48">
        <v>2212.5</v>
      </c>
      <c r="D50" s="33">
        <v>0</v>
      </c>
      <c r="E50" s="140"/>
      <c r="F50" s="140"/>
      <c r="G50" s="140"/>
      <c r="H50" s="33">
        <v>0</v>
      </c>
      <c r="I50" s="129"/>
      <c r="J50" s="154"/>
      <c r="K50" s="155"/>
      <c r="L50" s="155"/>
      <c r="M50" s="156"/>
      <c r="N50" s="329"/>
      <c r="O50" s="332"/>
    </row>
    <row r="51" spans="1:15" s="19" customFormat="1" ht="16.5" thickBot="1">
      <c r="A51" s="376"/>
      <c r="B51" s="377"/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8"/>
    </row>
    <row r="52" spans="1:15" s="62" customFormat="1" ht="38.25" customHeight="1">
      <c r="A52" s="326">
        <v>10</v>
      </c>
      <c r="B52" s="149" t="s">
        <v>63</v>
      </c>
      <c r="C52" s="157">
        <f t="shared" ref="C52:H52" si="6">C54+C55</f>
        <v>7148</v>
      </c>
      <c r="D52" s="157">
        <f t="shared" si="6"/>
        <v>0</v>
      </c>
      <c r="E52" s="157">
        <f t="shared" si="6"/>
        <v>0</v>
      </c>
      <c r="F52" s="157">
        <f t="shared" si="6"/>
        <v>0</v>
      </c>
      <c r="G52" s="157">
        <f t="shared" si="6"/>
        <v>0</v>
      </c>
      <c r="H52" s="157">
        <f t="shared" si="6"/>
        <v>0</v>
      </c>
      <c r="I52" s="151"/>
      <c r="J52" s="152"/>
      <c r="K52" s="153"/>
      <c r="L52" s="153"/>
      <c r="M52" s="153"/>
      <c r="N52" s="328" t="s">
        <v>51</v>
      </c>
      <c r="O52" s="330" t="s">
        <v>71</v>
      </c>
    </row>
    <row r="53" spans="1:15" s="62" customFormat="1" ht="19.5" customHeight="1">
      <c r="A53" s="326"/>
      <c r="B53" s="119" t="s">
        <v>19</v>
      </c>
      <c r="C53" s="69"/>
      <c r="D53" s="50"/>
      <c r="E53" s="139"/>
      <c r="F53" s="139"/>
      <c r="G53" s="139"/>
      <c r="H53" s="50"/>
      <c r="I53" s="50"/>
      <c r="J53" s="124"/>
      <c r="K53" s="125"/>
      <c r="L53" s="125"/>
      <c r="M53" s="125"/>
      <c r="N53" s="328"/>
      <c r="O53" s="331"/>
    </row>
    <row r="54" spans="1:15" s="62" customFormat="1" ht="19.5" customHeight="1">
      <c r="A54" s="326"/>
      <c r="B54" s="122" t="s">
        <v>46</v>
      </c>
      <c r="C54" s="69">
        <v>4617.6000000000004</v>
      </c>
      <c r="D54" s="50">
        <v>0</v>
      </c>
      <c r="E54" s="139"/>
      <c r="F54" s="139"/>
      <c r="G54" s="139"/>
      <c r="H54" s="50">
        <v>0</v>
      </c>
      <c r="I54" s="50"/>
      <c r="J54" s="124"/>
      <c r="K54" s="125"/>
      <c r="L54" s="125"/>
      <c r="M54" s="125"/>
      <c r="N54" s="328"/>
      <c r="O54" s="331"/>
    </row>
    <row r="55" spans="1:15" s="62" customFormat="1" ht="19.5" thickBot="1">
      <c r="A55" s="327"/>
      <c r="B55" s="127" t="s">
        <v>22</v>
      </c>
      <c r="C55" s="48">
        <v>2530.4</v>
      </c>
      <c r="D55" s="33">
        <v>0</v>
      </c>
      <c r="E55" s="140"/>
      <c r="F55" s="140"/>
      <c r="G55" s="140"/>
      <c r="H55" s="33">
        <v>0</v>
      </c>
      <c r="I55" s="129"/>
      <c r="J55" s="154"/>
      <c r="K55" s="155"/>
      <c r="L55" s="155"/>
      <c r="M55" s="156"/>
      <c r="N55" s="329"/>
      <c r="O55" s="332"/>
    </row>
    <row r="56" spans="1:15" ht="26.25">
      <c r="A56" s="305"/>
      <c r="B56" s="305"/>
      <c r="C56" s="305"/>
      <c r="D56" s="305"/>
      <c r="E56" s="95"/>
      <c r="F56" s="96"/>
      <c r="G56" s="97"/>
      <c r="H56" s="94"/>
      <c r="O56" s="85"/>
    </row>
    <row r="57" spans="1:15">
      <c r="B57" s="63"/>
      <c r="C57" s="98"/>
      <c r="D57" s="77"/>
      <c r="E57" s="77"/>
      <c r="F57" s="99"/>
    </row>
    <row r="58" spans="1:15" ht="15.75">
      <c r="A58" s="64"/>
      <c r="F58" s="4"/>
      <c r="H58" s="65"/>
    </row>
    <row r="59" spans="1:15" ht="18.75">
      <c r="A59" s="333" t="s">
        <v>64</v>
      </c>
      <c r="B59" s="333"/>
      <c r="C59" s="333"/>
      <c r="F59" s="4"/>
      <c r="H59" s="334" t="s">
        <v>79</v>
      </c>
      <c r="I59" s="334"/>
      <c r="J59" s="334"/>
      <c r="K59" s="334"/>
      <c r="L59" s="334"/>
      <c r="M59" s="334"/>
      <c r="N59" s="334"/>
      <c r="O59" s="334"/>
    </row>
    <row r="60" spans="1:15" ht="15.75">
      <c r="A60" s="64"/>
    </row>
    <row r="61" spans="1:15" ht="15.75">
      <c r="A61" s="64"/>
    </row>
    <row r="62" spans="1:15" ht="15.75">
      <c r="A62" s="325" t="s">
        <v>65</v>
      </c>
      <c r="B62" s="325"/>
    </row>
    <row r="63" spans="1:15" ht="15.75">
      <c r="A63" s="325" t="s">
        <v>66</v>
      </c>
      <c r="B63" s="325"/>
    </row>
    <row r="66" spans="6:10">
      <c r="F66" s="65"/>
      <c r="G66" s="78"/>
      <c r="H66" s="66"/>
      <c r="I66" s="65"/>
      <c r="J66" s="65"/>
    </row>
    <row r="67" spans="6:10">
      <c r="F67" s="65"/>
      <c r="G67" s="65"/>
      <c r="H67" s="65"/>
      <c r="I67" s="65"/>
      <c r="J67" s="65"/>
    </row>
    <row r="68" spans="6:10">
      <c r="F68" s="65"/>
      <c r="G68" s="65"/>
      <c r="H68" s="65"/>
      <c r="I68" s="65"/>
      <c r="J68" s="65"/>
    </row>
    <row r="69" spans="6:10">
      <c r="G69" s="65"/>
      <c r="H69" s="65"/>
      <c r="I69" s="65"/>
      <c r="J69" s="65"/>
    </row>
  </sheetData>
  <mergeCells count="56">
    <mergeCell ref="A1:O1"/>
    <mergeCell ref="A6:A8"/>
    <mergeCell ref="B6:B8"/>
    <mergeCell ref="C6:C8"/>
    <mergeCell ref="D6:D8"/>
    <mergeCell ref="E6:G6"/>
    <mergeCell ref="K6:M6"/>
    <mergeCell ref="O6:O8"/>
    <mergeCell ref="E7:E8"/>
    <mergeCell ref="F7:G7"/>
    <mergeCell ref="K7:K8"/>
    <mergeCell ref="L7:M7"/>
    <mergeCell ref="N11:N15"/>
    <mergeCell ref="N16:N20"/>
    <mergeCell ref="A56:D56"/>
    <mergeCell ref="O22:O25"/>
    <mergeCell ref="O26:O29"/>
    <mergeCell ref="O30:O33"/>
    <mergeCell ref="N26:N29"/>
    <mergeCell ref="N30:N33"/>
    <mergeCell ref="N47:N50"/>
    <mergeCell ref="A51:O51"/>
    <mergeCell ref="A43:A46"/>
    <mergeCell ref="A35:A38"/>
    <mergeCell ref="A47:A50"/>
    <mergeCell ref="O35:O38"/>
    <mergeCell ref="O39:O42"/>
    <mergeCell ref="O47:O50"/>
    <mergeCell ref="A10:O10"/>
    <mergeCell ref="A21:O21"/>
    <mergeCell ref="A34:O34"/>
    <mergeCell ref="A2:O2"/>
    <mergeCell ref="A3:O3"/>
    <mergeCell ref="A4:O4"/>
    <mergeCell ref="A11:A15"/>
    <mergeCell ref="A16:A20"/>
    <mergeCell ref="A22:A25"/>
    <mergeCell ref="A26:A29"/>
    <mergeCell ref="A30:A33"/>
    <mergeCell ref="O16:O20"/>
    <mergeCell ref="O11:O15"/>
    <mergeCell ref="N6:N8"/>
    <mergeCell ref="H6:J8"/>
    <mergeCell ref="N22:N25"/>
    <mergeCell ref="O43:O46"/>
    <mergeCell ref="N43:N46"/>
    <mergeCell ref="N39:N42"/>
    <mergeCell ref="N35:N38"/>
    <mergeCell ref="A39:A42"/>
    <mergeCell ref="A62:B62"/>
    <mergeCell ref="A63:B63"/>
    <mergeCell ref="A52:A55"/>
    <mergeCell ref="N52:N55"/>
    <mergeCell ref="O52:O55"/>
    <mergeCell ref="A59:C59"/>
    <mergeCell ref="H59:O59"/>
  </mergeCells>
  <pageMargins left="0.31496062992125984" right="0.11811023622047245" top="0.35433070866141736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zoomScale="90" zoomScaleNormal="90" workbookViewId="0">
      <selection sqref="A1:XFD1048576"/>
    </sheetView>
  </sheetViews>
  <sheetFormatPr defaultRowHeight="15"/>
  <cols>
    <col min="1" max="1" width="16.5703125" style="164" customWidth="1"/>
    <col min="2" max="2" width="21.28515625" style="164" customWidth="1"/>
    <col min="3" max="3" width="16.85546875" style="164" customWidth="1"/>
    <col min="4" max="4" width="14.5703125" style="164" customWidth="1"/>
    <col min="5" max="5" width="14.28515625" style="164" hidden="1" customWidth="1"/>
    <col min="6" max="6" width="15.140625" style="164" hidden="1" customWidth="1"/>
    <col min="7" max="7" width="13" style="164" hidden="1" customWidth="1"/>
    <col min="8" max="8" width="10.5703125" style="164" hidden="1" customWidth="1"/>
    <col min="9" max="9" width="13.28515625" style="164" customWidth="1"/>
    <col min="10" max="16384" width="9.140625" style="164"/>
  </cols>
  <sheetData>
    <row r="1" spans="1:12">
      <c r="D1" s="395" t="s">
        <v>121</v>
      </c>
      <c r="E1" s="395"/>
      <c r="F1" s="395"/>
      <c r="G1" s="395"/>
      <c r="H1" s="395"/>
      <c r="I1" s="395"/>
    </row>
    <row r="2" spans="1:12" ht="18.75" customHeight="1">
      <c r="A2" s="391" t="s">
        <v>80</v>
      </c>
      <c r="B2" s="391"/>
      <c r="C2" s="391"/>
      <c r="D2" s="391"/>
      <c r="E2" s="391"/>
      <c r="F2" s="391"/>
      <c r="G2" s="391"/>
      <c r="H2" s="391"/>
      <c r="I2" s="391"/>
    </row>
    <row r="3" spans="1:12" ht="20.25" customHeight="1">
      <c r="A3" s="391" t="s">
        <v>112</v>
      </c>
      <c r="B3" s="391"/>
      <c r="C3" s="391"/>
      <c r="D3" s="391"/>
      <c r="E3" s="391"/>
      <c r="F3" s="391"/>
      <c r="G3" s="391"/>
      <c r="H3" s="391"/>
      <c r="I3" s="391"/>
    </row>
    <row r="4" spans="1:12" ht="20.25" customHeight="1">
      <c r="A4" s="391" t="s">
        <v>113</v>
      </c>
      <c r="B4" s="391"/>
      <c r="C4" s="391"/>
      <c r="D4" s="391"/>
      <c r="E4" s="391"/>
      <c r="F4" s="391"/>
      <c r="G4" s="391"/>
      <c r="H4" s="391"/>
      <c r="I4" s="391"/>
    </row>
    <row r="5" spans="1:12" ht="19.5" customHeight="1">
      <c r="A5" s="391" t="s">
        <v>114</v>
      </c>
      <c r="B5" s="391"/>
      <c r="C5" s="391"/>
      <c r="D5" s="391"/>
      <c r="E5" s="391"/>
      <c r="F5" s="391"/>
      <c r="G5" s="391"/>
      <c r="H5" s="391"/>
      <c r="I5" s="391"/>
    </row>
    <row r="6" spans="1:12" ht="16.5" customHeight="1">
      <c r="A6" s="392" t="s">
        <v>115</v>
      </c>
      <c r="B6" s="392"/>
      <c r="C6" s="392"/>
      <c r="D6" s="392"/>
      <c r="E6" s="392"/>
      <c r="F6" s="392"/>
      <c r="G6" s="392"/>
      <c r="H6" s="392"/>
      <c r="I6" s="392"/>
    </row>
    <row r="7" spans="1:12" ht="7.5" customHeight="1">
      <c r="A7" s="165"/>
      <c r="B7" s="165"/>
      <c r="C7" s="165"/>
      <c r="D7" s="165"/>
      <c r="E7" s="165"/>
      <c r="F7" s="166"/>
      <c r="G7" s="165"/>
      <c r="H7" s="165"/>
      <c r="I7" s="165"/>
    </row>
    <row r="8" spans="1:12" s="171" customFormat="1" ht="107.25" customHeight="1">
      <c r="A8" s="167" t="s">
        <v>82</v>
      </c>
      <c r="B8" s="167" t="s">
        <v>7</v>
      </c>
      <c r="C8" s="167" t="s">
        <v>81</v>
      </c>
      <c r="D8" s="167" t="s">
        <v>131</v>
      </c>
      <c r="E8" s="167" t="s">
        <v>59</v>
      </c>
      <c r="F8" s="168" t="s">
        <v>10</v>
      </c>
      <c r="G8" s="169"/>
      <c r="H8" s="170"/>
      <c r="I8" s="167" t="s">
        <v>109</v>
      </c>
    </row>
    <row r="9" spans="1:12" s="173" customFormat="1">
      <c r="A9" s="172">
        <v>1</v>
      </c>
      <c r="B9" s="172">
        <v>2</v>
      </c>
      <c r="C9" s="172">
        <v>3</v>
      </c>
      <c r="D9" s="172">
        <v>4</v>
      </c>
      <c r="E9" s="172">
        <v>4</v>
      </c>
      <c r="F9" s="172">
        <v>5</v>
      </c>
      <c r="G9" s="172">
        <v>6</v>
      </c>
      <c r="H9" s="172">
        <v>7</v>
      </c>
      <c r="I9" s="172">
        <v>5</v>
      </c>
    </row>
    <row r="10" spans="1:12" s="173" customFormat="1" hidden="1">
      <c r="A10" s="397" t="s">
        <v>60</v>
      </c>
      <c r="B10" s="397"/>
      <c r="C10" s="397"/>
      <c r="D10" s="397"/>
      <c r="E10" s="397"/>
      <c r="F10" s="397"/>
      <c r="G10" s="397"/>
      <c r="H10" s="397"/>
      <c r="I10" s="397"/>
    </row>
    <row r="11" spans="1:12" s="173" customFormat="1" ht="24" customHeight="1">
      <c r="A11" s="398" t="s">
        <v>83</v>
      </c>
      <c r="B11" s="398" t="str">
        <f>A5</f>
        <v>"Благоустроенный город"</v>
      </c>
      <c r="C11" s="174" t="s">
        <v>86</v>
      </c>
      <c r="D11" s="175">
        <f>D16+D21+D26+D31+D36+D41</f>
        <v>510984.9</v>
      </c>
      <c r="E11" s="175">
        <f t="shared" ref="E11:I11" si="0">E16+E21+E26+E31+E36+E41</f>
        <v>0</v>
      </c>
      <c r="F11" s="175" t="e">
        <f t="shared" si="0"/>
        <v>#VALUE!</v>
      </c>
      <c r="G11" s="175" t="e">
        <f t="shared" si="0"/>
        <v>#VALUE!</v>
      </c>
      <c r="H11" s="175" t="e">
        <f t="shared" si="0"/>
        <v>#VALUE!</v>
      </c>
      <c r="I11" s="175">
        <f t="shared" si="0"/>
        <v>3952.7999999999997</v>
      </c>
    </row>
    <row r="12" spans="1:12" s="173" customFormat="1">
      <c r="A12" s="398"/>
      <c r="B12" s="398"/>
      <c r="C12" s="176" t="s">
        <v>46</v>
      </c>
      <c r="D12" s="175">
        <f t="shared" ref="D12:I12" si="1">D17+D22+D27+D32+D37+D42</f>
        <v>0</v>
      </c>
      <c r="E12" s="175">
        <f t="shared" si="1"/>
        <v>0</v>
      </c>
      <c r="F12" s="175">
        <f t="shared" si="1"/>
        <v>0</v>
      </c>
      <c r="G12" s="175">
        <f t="shared" si="1"/>
        <v>0</v>
      </c>
      <c r="H12" s="175" t="e">
        <f t="shared" si="1"/>
        <v>#VALUE!</v>
      </c>
      <c r="I12" s="175">
        <f t="shared" si="1"/>
        <v>0</v>
      </c>
      <c r="L12" s="177"/>
    </row>
    <row r="13" spans="1:12" s="173" customFormat="1" ht="34.5" customHeight="1">
      <c r="A13" s="398"/>
      <c r="B13" s="398"/>
      <c r="C13" s="178" t="s">
        <v>21</v>
      </c>
      <c r="D13" s="175">
        <f t="shared" ref="D13:I13" si="2">D18+D23+D28+D33+D38+D43</f>
        <v>0</v>
      </c>
      <c r="E13" s="175">
        <f t="shared" si="2"/>
        <v>0</v>
      </c>
      <c r="F13" s="175">
        <f t="shared" si="2"/>
        <v>0</v>
      </c>
      <c r="G13" s="175">
        <f t="shared" si="2"/>
        <v>0</v>
      </c>
      <c r="H13" s="175" t="e">
        <f t="shared" si="2"/>
        <v>#VALUE!</v>
      </c>
      <c r="I13" s="175">
        <f t="shared" si="2"/>
        <v>0</v>
      </c>
      <c r="L13" s="177"/>
    </row>
    <row r="14" spans="1:12" s="173" customFormat="1">
      <c r="A14" s="398"/>
      <c r="B14" s="398"/>
      <c r="C14" s="176" t="s">
        <v>22</v>
      </c>
      <c r="D14" s="175">
        <f t="shared" ref="D14:I14" si="3">D19+D24+D29+D34+D39+D44</f>
        <v>510984.9</v>
      </c>
      <c r="E14" s="175">
        <f t="shared" si="3"/>
        <v>0</v>
      </c>
      <c r="F14" s="175" t="e">
        <f t="shared" si="3"/>
        <v>#VALUE!</v>
      </c>
      <c r="G14" s="175" t="e">
        <f t="shared" si="3"/>
        <v>#VALUE!</v>
      </c>
      <c r="H14" s="175" t="e">
        <f t="shared" si="3"/>
        <v>#VALUE!</v>
      </c>
      <c r="I14" s="175">
        <f t="shared" si="3"/>
        <v>3952.7999999999997</v>
      </c>
      <c r="L14" s="177"/>
    </row>
    <row r="15" spans="1:12" s="173" customFormat="1" ht="30">
      <c r="A15" s="398"/>
      <c r="B15" s="398"/>
      <c r="C15" s="178" t="s">
        <v>108</v>
      </c>
      <c r="D15" s="175">
        <f t="shared" ref="D15:I15" si="4">D20+D25+D30+D35+D40+D45</f>
        <v>0</v>
      </c>
      <c r="E15" s="175">
        <f t="shared" si="4"/>
        <v>0</v>
      </c>
      <c r="F15" s="175">
        <f t="shared" si="4"/>
        <v>0</v>
      </c>
      <c r="G15" s="175">
        <f t="shared" si="4"/>
        <v>0</v>
      </c>
      <c r="H15" s="175">
        <f t="shared" si="4"/>
        <v>0</v>
      </c>
      <c r="I15" s="175">
        <f t="shared" si="4"/>
        <v>0</v>
      </c>
    </row>
    <row r="16" spans="1:12" s="173" customFormat="1" ht="18.75" customHeight="1">
      <c r="A16" s="393" t="s">
        <v>84</v>
      </c>
      <c r="B16" s="399" t="s">
        <v>125</v>
      </c>
      <c r="C16" s="174" t="s">
        <v>86</v>
      </c>
      <c r="D16" s="179">
        <f t="shared" ref="D16:I16" si="5">D17+D18+D19+D20</f>
        <v>6400</v>
      </c>
      <c r="E16" s="179">
        <f t="shared" si="5"/>
        <v>0</v>
      </c>
      <c r="F16" s="179" t="e">
        <f t="shared" si="5"/>
        <v>#VALUE!</v>
      </c>
      <c r="G16" s="179" t="e">
        <f t="shared" si="5"/>
        <v>#VALUE!</v>
      </c>
      <c r="H16" s="179" t="e">
        <f t="shared" si="5"/>
        <v>#VALUE!</v>
      </c>
      <c r="I16" s="179">
        <f t="shared" si="5"/>
        <v>0</v>
      </c>
    </row>
    <row r="17" spans="1:11" s="173" customFormat="1" ht="15.75" customHeight="1">
      <c r="A17" s="393"/>
      <c r="B17" s="400"/>
      <c r="C17" s="176" t="s">
        <v>46</v>
      </c>
      <c r="D17" s="182"/>
      <c r="E17" s="183">
        <v>0</v>
      </c>
      <c r="F17" s="183">
        <v>0</v>
      </c>
      <c r="G17" s="183">
        <v>0</v>
      </c>
      <c r="H17" s="184" t="s">
        <v>18</v>
      </c>
      <c r="I17" s="183"/>
    </row>
    <row r="18" spans="1:11" s="173" customFormat="1" ht="37.5" customHeight="1">
      <c r="A18" s="393"/>
      <c r="B18" s="400"/>
      <c r="C18" s="178" t="s">
        <v>21</v>
      </c>
      <c r="D18" s="182"/>
      <c r="E18" s="183">
        <v>0</v>
      </c>
      <c r="F18" s="183">
        <v>0</v>
      </c>
      <c r="G18" s="183">
        <v>0</v>
      </c>
      <c r="H18" s="184" t="s">
        <v>18</v>
      </c>
      <c r="I18" s="183"/>
    </row>
    <row r="19" spans="1:11" s="173" customFormat="1" ht="16.5" customHeight="1">
      <c r="A19" s="393"/>
      <c r="B19" s="400"/>
      <c r="C19" s="176" t="s">
        <v>22</v>
      </c>
      <c r="D19" s="182">
        <v>6400</v>
      </c>
      <c r="E19" s="183">
        <v>0</v>
      </c>
      <c r="F19" s="183" t="s">
        <v>23</v>
      </c>
      <c r="G19" s="183" t="s">
        <v>23</v>
      </c>
      <c r="H19" s="183" t="s">
        <v>23</v>
      </c>
      <c r="I19" s="183">
        <v>0</v>
      </c>
    </row>
    <row r="20" spans="1:11" s="173" customFormat="1" ht="32.25" customHeight="1">
      <c r="A20" s="393"/>
      <c r="B20" s="401"/>
      <c r="C20" s="178" t="s">
        <v>108</v>
      </c>
      <c r="D20" s="182"/>
      <c r="E20" s="183"/>
      <c r="F20" s="183"/>
      <c r="G20" s="183"/>
      <c r="H20" s="183"/>
      <c r="I20" s="183"/>
    </row>
    <row r="21" spans="1:11" s="173" customFormat="1">
      <c r="A21" s="393" t="s">
        <v>87</v>
      </c>
      <c r="B21" s="396" t="s">
        <v>126</v>
      </c>
      <c r="C21" s="174" t="s">
        <v>86</v>
      </c>
      <c r="D21" s="159">
        <f t="shared" ref="D21:I21" si="6">D22+D23+D24+D25</f>
        <v>3583.9</v>
      </c>
      <c r="E21" s="180">
        <f t="shared" si="6"/>
        <v>0</v>
      </c>
      <c r="F21" s="180">
        <f t="shared" si="6"/>
        <v>0</v>
      </c>
      <c r="G21" s="180">
        <f t="shared" si="6"/>
        <v>0</v>
      </c>
      <c r="H21" s="180">
        <f t="shared" si="6"/>
        <v>0</v>
      </c>
      <c r="I21" s="180">
        <f t="shared" si="6"/>
        <v>0</v>
      </c>
    </row>
    <row r="22" spans="1:11" s="173" customFormat="1" ht="30.75" customHeight="1">
      <c r="A22" s="393"/>
      <c r="B22" s="396"/>
      <c r="C22" s="178" t="s">
        <v>46</v>
      </c>
      <c r="D22" s="160"/>
      <c r="E22" s="183"/>
      <c r="F22" s="183"/>
      <c r="G22" s="183"/>
      <c r="H22" s="184"/>
      <c r="I22" s="183"/>
    </row>
    <row r="23" spans="1:11" s="173" customFormat="1" ht="36.75" customHeight="1">
      <c r="A23" s="393"/>
      <c r="B23" s="396"/>
      <c r="C23" s="178" t="s">
        <v>21</v>
      </c>
      <c r="D23" s="160"/>
      <c r="E23" s="183"/>
      <c r="F23" s="183"/>
      <c r="G23" s="183"/>
      <c r="H23" s="184"/>
      <c r="I23" s="183"/>
    </row>
    <row r="24" spans="1:11" s="173" customFormat="1" ht="15.75" customHeight="1">
      <c r="A24" s="393"/>
      <c r="B24" s="396"/>
      <c r="C24" s="176" t="s">
        <v>22</v>
      </c>
      <c r="D24" s="161">
        <v>3583.9</v>
      </c>
      <c r="E24" s="183"/>
      <c r="F24" s="183"/>
      <c r="G24" s="183"/>
      <c r="H24" s="183"/>
      <c r="I24" s="183">
        <v>0</v>
      </c>
    </row>
    <row r="25" spans="1:11" s="173" customFormat="1" ht="35.25" customHeight="1">
      <c r="A25" s="393"/>
      <c r="B25" s="396"/>
      <c r="C25" s="178" t="s">
        <v>108</v>
      </c>
      <c r="D25" s="182"/>
      <c r="E25" s="183"/>
      <c r="F25" s="183"/>
      <c r="G25" s="183"/>
      <c r="H25" s="183"/>
      <c r="I25" s="183"/>
    </row>
    <row r="26" spans="1:11" s="173" customFormat="1" ht="16.5" customHeight="1">
      <c r="A26" s="393" t="s">
        <v>88</v>
      </c>
      <c r="B26" s="394" t="s">
        <v>127</v>
      </c>
      <c r="C26" s="174" t="s">
        <v>86</v>
      </c>
      <c r="D26" s="163">
        <f>D27+D28+D29+D30</f>
        <v>3553.7</v>
      </c>
      <c r="E26" s="163">
        <f t="shared" ref="E26:I26" si="7">E27+E28+E29+E30</f>
        <v>0</v>
      </c>
      <c r="F26" s="163">
        <f t="shared" si="7"/>
        <v>0</v>
      </c>
      <c r="G26" s="163">
        <f t="shared" si="7"/>
        <v>0</v>
      </c>
      <c r="H26" s="163">
        <f t="shared" si="7"/>
        <v>0</v>
      </c>
      <c r="I26" s="163">
        <f t="shared" si="7"/>
        <v>1810.6</v>
      </c>
    </row>
    <row r="27" spans="1:11" s="173" customFormat="1" ht="38.25" customHeight="1">
      <c r="A27" s="393"/>
      <c r="B27" s="394"/>
      <c r="C27" s="178" t="s">
        <v>46</v>
      </c>
      <c r="D27" s="162"/>
      <c r="E27" s="186"/>
      <c r="F27" s="187"/>
      <c r="G27" s="187"/>
      <c r="H27" s="187"/>
      <c r="I27" s="186"/>
    </row>
    <row r="28" spans="1:11" s="173" customFormat="1" ht="29.25" customHeight="1">
      <c r="A28" s="393"/>
      <c r="B28" s="394"/>
      <c r="C28" s="178" t="s">
        <v>21</v>
      </c>
      <c r="D28" s="162"/>
      <c r="E28" s="186"/>
      <c r="F28" s="187"/>
      <c r="G28" s="187"/>
      <c r="H28" s="187"/>
      <c r="I28" s="186"/>
    </row>
    <row r="29" spans="1:11" s="173" customFormat="1" ht="15.75" customHeight="1">
      <c r="A29" s="393"/>
      <c r="B29" s="394"/>
      <c r="C29" s="176" t="s">
        <v>22</v>
      </c>
      <c r="D29" s="161">
        <v>3553.7</v>
      </c>
      <c r="E29" s="186"/>
      <c r="F29" s="187"/>
      <c r="G29" s="187"/>
      <c r="H29" s="187"/>
      <c r="I29" s="186">
        <v>1810.6</v>
      </c>
    </row>
    <row r="30" spans="1:11" s="173" customFormat="1" ht="39.75" customHeight="1">
      <c r="A30" s="393"/>
      <c r="B30" s="394"/>
      <c r="C30" s="178" t="s">
        <v>108</v>
      </c>
      <c r="D30" s="161"/>
      <c r="E30" s="186"/>
      <c r="F30" s="187"/>
      <c r="G30" s="187"/>
      <c r="H30" s="187"/>
      <c r="I30" s="186"/>
    </row>
    <row r="31" spans="1:11" s="173" customFormat="1" ht="18.75" customHeight="1">
      <c r="A31" s="393" t="s">
        <v>89</v>
      </c>
      <c r="B31" s="394" t="s">
        <v>128</v>
      </c>
      <c r="C31" s="174" t="s">
        <v>86</v>
      </c>
      <c r="D31" s="163">
        <f>D32+D33+D34</f>
        <v>7491.7</v>
      </c>
      <c r="E31" s="163">
        <f t="shared" ref="E31:I31" si="8">E32+E33+E34</f>
        <v>0</v>
      </c>
      <c r="F31" s="163">
        <f t="shared" si="8"/>
        <v>0</v>
      </c>
      <c r="G31" s="163">
        <f t="shared" si="8"/>
        <v>0</v>
      </c>
      <c r="H31" s="163">
        <f t="shared" si="8"/>
        <v>0</v>
      </c>
      <c r="I31" s="163">
        <f t="shared" si="8"/>
        <v>2142.1999999999998</v>
      </c>
      <c r="K31" s="188"/>
    </row>
    <row r="32" spans="1:11" s="173" customFormat="1" ht="28.5" customHeight="1">
      <c r="A32" s="393"/>
      <c r="B32" s="394"/>
      <c r="C32" s="178" t="s">
        <v>46</v>
      </c>
      <c r="D32" s="160"/>
      <c r="E32" s="183"/>
      <c r="F32" s="183"/>
      <c r="G32" s="183"/>
      <c r="H32" s="183"/>
      <c r="I32" s="183"/>
    </row>
    <row r="33" spans="1:9" s="173" customFormat="1" ht="15.75" customHeight="1">
      <c r="A33" s="393"/>
      <c r="B33" s="394"/>
      <c r="C33" s="178" t="s">
        <v>21</v>
      </c>
      <c r="D33" s="160"/>
      <c r="E33" s="183"/>
      <c r="F33" s="183"/>
      <c r="G33" s="183"/>
      <c r="H33" s="183"/>
      <c r="I33" s="183"/>
    </row>
    <row r="34" spans="1:9" s="173" customFormat="1" ht="16.5" customHeight="1">
      <c r="A34" s="393"/>
      <c r="B34" s="394"/>
      <c r="C34" s="176" t="s">
        <v>22</v>
      </c>
      <c r="D34" s="160">
        <v>7491.7</v>
      </c>
      <c r="E34" s="183"/>
      <c r="F34" s="183"/>
      <c r="G34" s="183"/>
      <c r="H34" s="183"/>
      <c r="I34" s="183">
        <v>2142.1999999999998</v>
      </c>
    </row>
    <row r="35" spans="1:9" s="173" customFormat="1" ht="159.75" customHeight="1">
      <c r="A35" s="393"/>
      <c r="B35" s="394"/>
      <c r="C35" s="178" t="s">
        <v>108</v>
      </c>
      <c r="D35" s="160"/>
      <c r="E35" s="183"/>
      <c r="F35" s="183"/>
      <c r="G35" s="183"/>
      <c r="H35" s="183"/>
      <c r="I35" s="183"/>
    </row>
    <row r="36" spans="1:9" s="173" customFormat="1" ht="18" customHeight="1">
      <c r="A36" s="393" t="s">
        <v>90</v>
      </c>
      <c r="B36" s="394" t="s">
        <v>129</v>
      </c>
      <c r="C36" s="174" t="s">
        <v>86</v>
      </c>
      <c r="D36" s="163">
        <f>D37+D38+D39</f>
        <v>37454.199999999997</v>
      </c>
      <c r="E36" s="163">
        <f t="shared" ref="E36:I36" si="9">E37+E38+E39</f>
        <v>0</v>
      </c>
      <c r="F36" s="163">
        <f t="shared" si="9"/>
        <v>0</v>
      </c>
      <c r="G36" s="163">
        <f t="shared" si="9"/>
        <v>0</v>
      </c>
      <c r="H36" s="163">
        <f t="shared" si="9"/>
        <v>0</v>
      </c>
      <c r="I36" s="163">
        <f t="shared" si="9"/>
        <v>0</v>
      </c>
    </row>
    <row r="37" spans="1:9" s="173" customFormat="1" ht="38.25" customHeight="1">
      <c r="A37" s="393"/>
      <c r="B37" s="394"/>
      <c r="C37" s="178" t="s">
        <v>46</v>
      </c>
      <c r="D37" s="160"/>
      <c r="E37" s="160"/>
      <c r="F37" s="183"/>
      <c r="G37" s="183"/>
      <c r="H37" s="183"/>
      <c r="I37" s="183"/>
    </row>
    <row r="38" spans="1:9" s="173" customFormat="1" ht="15.75" customHeight="1">
      <c r="A38" s="393"/>
      <c r="B38" s="394"/>
      <c r="C38" s="178" t="s">
        <v>21</v>
      </c>
      <c r="D38" s="160"/>
      <c r="E38" s="160"/>
      <c r="F38" s="183"/>
      <c r="G38" s="183"/>
      <c r="H38" s="183"/>
      <c r="I38" s="183"/>
    </row>
    <row r="39" spans="1:9" s="173" customFormat="1" ht="16.5" customHeight="1">
      <c r="A39" s="393"/>
      <c r="B39" s="394"/>
      <c r="C39" s="176" t="s">
        <v>22</v>
      </c>
      <c r="D39" s="160">
        <v>37454.199999999997</v>
      </c>
      <c r="E39" s="160"/>
      <c r="F39" s="183"/>
      <c r="G39" s="183"/>
      <c r="H39" s="183"/>
      <c r="I39" s="183">
        <v>0</v>
      </c>
    </row>
    <row r="40" spans="1:9" s="173" customFormat="1" ht="31.5" customHeight="1">
      <c r="A40" s="393"/>
      <c r="B40" s="394"/>
      <c r="C40" s="178" t="s">
        <v>108</v>
      </c>
      <c r="D40" s="160"/>
      <c r="E40" s="160"/>
      <c r="F40" s="183"/>
      <c r="G40" s="183"/>
      <c r="H40" s="183"/>
      <c r="I40" s="183"/>
    </row>
    <row r="41" spans="1:9" s="173" customFormat="1" ht="15.75" customHeight="1">
      <c r="A41" s="393" t="s">
        <v>91</v>
      </c>
      <c r="B41" s="394" t="s">
        <v>130</v>
      </c>
      <c r="C41" s="174" t="s">
        <v>86</v>
      </c>
      <c r="D41" s="160">
        <f>D42+D43+D44+D45</f>
        <v>452501.4</v>
      </c>
      <c r="E41" s="160">
        <f t="shared" ref="E41:I41" si="10">E42+E43+E44+E45</f>
        <v>0</v>
      </c>
      <c r="F41" s="160">
        <f t="shared" si="10"/>
        <v>0</v>
      </c>
      <c r="G41" s="160">
        <f t="shared" si="10"/>
        <v>0</v>
      </c>
      <c r="H41" s="160">
        <f t="shared" si="10"/>
        <v>0</v>
      </c>
      <c r="I41" s="160">
        <f t="shared" si="10"/>
        <v>0</v>
      </c>
    </row>
    <row r="42" spans="1:9" s="173" customFormat="1" ht="29.25" customHeight="1">
      <c r="A42" s="393"/>
      <c r="B42" s="394"/>
      <c r="C42" s="178" t="s">
        <v>46</v>
      </c>
      <c r="D42" s="162"/>
      <c r="E42" s="186"/>
      <c r="F42" s="187"/>
      <c r="G42" s="187"/>
      <c r="H42" s="187"/>
      <c r="I42" s="186"/>
    </row>
    <row r="43" spans="1:9" s="173" customFormat="1" ht="16.5" customHeight="1">
      <c r="A43" s="393"/>
      <c r="B43" s="394"/>
      <c r="C43" s="178" t="s">
        <v>21</v>
      </c>
      <c r="D43" s="162"/>
      <c r="E43" s="186"/>
      <c r="F43" s="187"/>
      <c r="G43" s="187"/>
      <c r="H43" s="187"/>
      <c r="I43" s="186"/>
    </row>
    <row r="44" spans="1:9" s="173" customFormat="1" ht="18.75" customHeight="1">
      <c r="A44" s="393"/>
      <c r="B44" s="394"/>
      <c r="C44" s="176" t="s">
        <v>22</v>
      </c>
      <c r="D44" s="161">
        <v>452501.4</v>
      </c>
      <c r="E44" s="186"/>
      <c r="F44" s="187"/>
      <c r="G44" s="187"/>
      <c r="H44" s="187"/>
      <c r="I44" s="186">
        <v>0</v>
      </c>
    </row>
    <row r="45" spans="1:9" s="173" customFormat="1" ht="30" customHeight="1">
      <c r="A45" s="393"/>
      <c r="B45" s="394"/>
      <c r="C45" s="178" t="s">
        <v>108</v>
      </c>
      <c r="D45" s="161"/>
      <c r="E45" s="186"/>
      <c r="F45" s="187"/>
      <c r="G45" s="187"/>
      <c r="H45" s="187"/>
      <c r="I45" s="186"/>
    </row>
    <row r="46" spans="1:9">
      <c r="A46" s="390"/>
      <c r="B46" s="390"/>
      <c r="C46" s="390"/>
      <c r="D46" s="390"/>
      <c r="E46" s="390"/>
      <c r="F46" s="189"/>
      <c r="G46" s="190"/>
      <c r="H46" s="191"/>
      <c r="I46" s="192"/>
    </row>
    <row r="47" spans="1:9">
      <c r="B47" s="193"/>
      <c r="C47" s="193"/>
      <c r="D47" s="194"/>
      <c r="E47" s="195"/>
      <c r="F47" s="195"/>
      <c r="G47" s="196"/>
    </row>
    <row r="48" spans="1:9">
      <c r="G48" s="173"/>
      <c r="I48" s="197"/>
    </row>
    <row r="49" spans="1:9">
      <c r="A49" s="390" t="s">
        <v>64</v>
      </c>
      <c r="B49" s="390"/>
      <c r="C49" s="390"/>
      <c r="D49" s="390"/>
      <c r="G49" s="173"/>
      <c r="I49" s="198" t="s">
        <v>79</v>
      </c>
    </row>
    <row r="52" spans="1:9">
      <c r="A52" s="390" t="s">
        <v>65</v>
      </c>
      <c r="B52" s="390"/>
      <c r="C52" s="199"/>
    </row>
    <row r="53" spans="1:9">
      <c r="A53" s="390" t="s">
        <v>66</v>
      </c>
      <c r="B53" s="390"/>
      <c r="C53" s="199"/>
    </row>
    <row r="56" spans="1:9">
      <c r="G56" s="197"/>
      <c r="H56" s="200"/>
      <c r="I56" s="197"/>
    </row>
    <row r="57" spans="1:9">
      <c r="G57" s="197"/>
      <c r="H57" s="197"/>
      <c r="I57" s="197"/>
    </row>
    <row r="58" spans="1:9">
      <c r="G58" s="197"/>
      <c r="H58" s="197"/>
      <c r="I58" s="197"/>
    </row>
    <row r="59" spans="1:9">
      <c r="H59" s="197"/>
      <c r="I59" s="197"/>
    </row>
  </sheetData>
  <mergeCells count="25">
    <mergeCell ref="D1:I1"/>
    <mergeCell ref="A21:A25"/>
    <mergeCell ref="B21:B25"/>
    <mergeCell ref="A26:A30"/>
    <mergeCell ref="B26:B30"/>
    <mergeCell ref="A10:I10"/>
    <mergeCell ref="A11:A15"/>
    <mergeCell ref="B11:B15"/>
    <mergeCell ref="A16:A20"/>
    <mergeCell ref="B16:B20"/>
    <mergeCell ref="A53:B53"/>
    <mergeCell ref="A46:E46"/>
    <mergeCell ref="A49:D49"/>
    <mergeCell ref="A52:B52"/>
    <mergeCell ref="A2:I2"/>
    <mergeCell ref="A3:I3"/>
    <mergeCell ref="A4:I4"/>
    <mergeCell ref="A5:I5"/>
    <mergeCell ref="A6:I6"/>
    <mergeCell ref="A36:A40"/>
    <mergeCell ref="B36:B40"/>
    <mergeCell ref="A41:A45"/>
    <mergeCell ref="B41:B45"/>
    <mergeCell ref="A31:A35"/>
    <mergeCell ref="B31:B3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workbookViewId="0">
      <selection activeCell="M8" sqref="M8"/>
    </sheetView>
  </sheetViews>
  <sheetFormatPr defaultRowHeight="15"/>
  <cols>
    <col min="1" max="1" width="15" style="164" customWidth="1"/>
    <col min="2" max="2" width="20.7109375" style="164" customWidth="1"/>
    <col min="3" max="3" width="20.85546875" style="164" customWidth="1"/>
    <col min="4" max="4" width="15.85546875" style="164" customWidth="1"/>
    <col min="5" max="5" width="14.28515625" style="164" hidden="1" customWidth="1"/>
    <col min="6" max="6" width="15.140625" style="164" hidden="1" customWidth="1"/>
    <col min="7" max="7" width="13" style="164" hidden="1" customWidth="1"/>
    <col min="8" max="8" width="10.5703125" style="164" hidden="1" customWidth="1"/>
    <col min="9" max="9" width="13.5703125" style="164" customWidth="1"/>
    <col min="10" max="16384" width="9.140625" style="164"/>
  </cols>
  <sheetData>
    <row r="1" spans="1:13">
      <c r="D1" s="395" t="s">
        <v>121</v>
      </c>
      <c r="E1" s="395"/>
      <c r="F1" s="395"/>
      <c r="G1" s="395"/>
      <c r="H1" s="395"/>
      <c r="I1" s="395"/>
    </row>
    <row r="2" spans="1:13" ht="18.75" customHeight="1">
      <c r="A2" s="391" t="s">
        <v>80</v>
      </c>
      <c r="B2" s="391"/>
      <c r="C2" s="391"/>
      <c r="D2" s="391"/>
      <c r="E2" s="391"/>
      <c r="F2" s="391"/>
      <c r="G2" s="391"/>
      <c r="H2" s="391"/>
      <c r="I2" s="391"/>
    </row>
    <row r="3" spans="1:13" ht="20.25" customHeight="1">
      <c r="A3" s="391" t="s">
        <v>112</v>
      </c>
      <c r="B3" s="391"/>
      <c r="C3" s="391"/>
      <c r="D3" s="391"/>
      <c r="E3" s="391"/>
      <c r="F3" s="391"/>
      <c r="G3" s="391"/>
      <c r="H3" s="391"/>
      <c r="I3" s="391"/>
    </row>
    <row r="4" spans="1:13" ht="20.25" customHeight="1">
      <c r="A4" s="391" t="s">
        <v>113</v>
      </c>
      <c r="B4" s="391"/>
      <c r="C4" s="391"/>
      <c r="D4" s="391"/>
      <c r="E4" s="391"/>
      <c r="F4" s="391"/>
      <c r="G4" s="391"/>
      <c r="H4" s="391"/>
      <c r="I4" s="391"/>
    </row>
    <row r="5" spans="1:13" ht="21" customHeight="1">
      <c r="A5" s="391" t="s">
        <v>116</v>
      </c>
      <c r="B5" s="391"/>
      <c r="C5" s="391"/>
      <c r="D5" s="391"/>
      <c r="E5" s="391"/>
      <c r="F5" s="391"/>
      <c r="G5" s="391"/>
      <c r="H5" s="391"/>
      <c r="I5" s="391"/>
    </row>
    <row r="6" spans="1:13" ht="16.5" customHeight="1">
      <c r="A6" s="392" t="s">
        <v>115</v>
      </c>
      <c r="B6" s="392"/>
      <c r="C6" s="392"/>
      <c r="D6" s="392"/>
      <c r="E6" s="392"/>
      <c r="F6" s="392"/>
      <c r="G6" s="392"/>
      <c r="H6" s="392"/>
      <c r="I6" s="392"/>
    </row>
    <row r="7" spans="1:13" ht="7.5" customHeight="1">
      <c r="A7" s="165"/>
      <c r="B7" s="165"/>
      <c r="C7" s="165"/>
      <c r="D7" s="165"/>
      <c r="E7" s="165"/>
      <c r="F7" s="166"/>
      <c r="G7" s="165"/>
      <c r="H7" s="165"/>
      <c r="I7" s="165"/>
    </row>
    <row r="8" spans="1:13" s="171" customFormat="1" ht="107.25" customHeight="1">
      <c r="A8" s="167" t="s">
        <v>82</v>
      </c>
      <c r="B8" s="167" t="s">
        <v>7</v>
      </c>
      <c r="C8" s="167" t="s">
        <v>81</v>
      </c>
      <c r="D8" s="167" t="s">
        <v>85</v>
      </c>
      <c r="E8" s="167" t="s">
        <v>59</v>
      </c>
      <c r="F8" s="168" t="s">
        <v>10</v>
      </c>
      <c r="G8" s="169"/>
      <c r="H8" s="170"/>
      <c r="I8" s="167" t="s">
        <v>109</v>
      </c>
    </row>
    <row r="9" spans="1:13" s="173" customFormat="1">
      <c r="A9" s="172">
        <v>1</v>
      </c>
      <c r="B9" s="172">
        <v>2</v>
      </c>
      <c r="C9" s="172">
        <v>3</v>
      </c>
      <c r="D9" s="172">
        <v>4</v>
      </c>
      <c r="E9" s="172">
        <v>4</v>
      </c>
      <c r="F9" s="172">
        <v>5</v>
      </c>
      <c r="G9" s="172">
        <v>6</v>
      </c>
      <c r="H9" s="172">
        <v>7</v>
      </c>
      <c r="I9" s="172">
        <v>5</v>
      </c>
    </row>
    <row r="10" spans="1:13" s="173" customFormat="1" hidden="1">
      <c r="A10" s="397" t="s">
        <v>60</v>
      </c>
      <c r="B10" s="397"/>
      <c r="C10" s="397"/>
      <c r="D10" s="397"/>
      <c r="E10" s="397"/>
      <c r="F10" s="397"/>
      <c r="G10" s="397"/>
      <c r="H10" s="397"/>
      <c r="I10" s="397"/>
    </row>
    <row r="11" spans="1:13" s="173" customFormat="1" ht="22.5" customHeight="1">
      <c r="A11" s="398" t="s">
        <v>83</v>
      </c>
      <c r="B11" s="396" t="str">
        <f>A5</f>
        <v>"Развитие образования"</v>
      </c>
      <c r="C11" s="174" t="s">
        <v>86</v>
      </c>
      <c r="D11" s="175">
        <f t="shared" ref="D11:I11" si="0">D21</f>
        <v>45820.2</v>
      </c>
      <c r="E11" s="175">
        <f t="shared" si="0"/>
        <v>0</v>
      </c>
      <c r="F11" s="175">
        <f t="shared" si="0"/>
        <v>0</v>
      </c>
      <c r="G11" s="175">
        <f t="shared" si="0"/>
        <v>0</v>
      </c>
      <c r="H11" s="175">
        <f t="shared" si="0"/>
        <v>0</v>
      </c>
      <c r="I11" s="175">
        <f t="shared" si="0"/>
        <v>0</v>
      </c>
    </row>
    <row r="12" spans="1:13" s="173" customFormat="1">
      <c r="A12" s="398"/>
      <c r="B12" s="396"/>
      <c r="C12" s="176" t="s">
        <v>46</v>
      </c>
      <c r="D12" s="175">
        <f t="shared" ref="D12:I12" si="1">D22</f>
        <v>29599.8</v>
      </c>
      <c r="E12" s="175">
        <f t="shared" si="1"/>
        <v>0</v>
      </c>
      <c r="F12" s="175">
        <f t="shared" si="1"/>
        <v>0</v>
      </c>
      <c r="G12" s="175">
        <f t="shared" si="1"/>
        <v>0</v>
      </c>
      <c r="H12" s="175">
        <f t="shared" si="1"/>
        <v>0</v>
      </c>
      <c r="I12" s="175">
        <f t="shared" si="1"/>
        <v>0</v>
      </c>
      <c r="L12" s="177"/>
    </row>
    <row r="13" spans="1:13" s="173" customFormat="1" ht="30">
      <c r="A13" s="398"/>
      <c r="B13" s="396"/>
      <c r="C13" s="178" t="s">
        <v>21</v>
      </c>
      <c r="D13" s="175">
        <f t="shared" ref="D13:I13" si="2">D23</f>
        <v>0</v>
      </c>
      <c r="E13" s="175">
        <f t="shared" si="2"/>
        <v>0</v>
      </c>
      <c r="F13" s="175">
        <f t="shared" si="2"/>
        <v>0</v>
      </c>
      <c r="G13" s="175">
        <f t="shared" si="2"/>
        <v>0</v>
      </c>
      <c r="H13" s="175">
        <f t="shared" si="2"/>
        <v>0</v>
      </c>
      <c r="I13" s="175">
        <f t="shared" si="2"/>
        <v>0</v>
      </c>
      <c r="L13" s="177"/>
    </row>
    <row r="14" spans="1:13" s="173" customFormat="1">
      <c r="A14" s="398"/>
      <c r="B14" s="396"/>
      <c r="C14" s="176" t="s">
        <v>22</v>
      </c>
      <c r="D14" s="175">
        <f t="shared" ref="D14:I14" si="3">D24</f>
        <v>16220.4</v>
      </c>
      <c r="E14" s="175">
        <f t="shared" si="3"/>
        <v>0</v>
      </c>
      <c r="F14" s="175">
        <f t="shared" si="3"/>
        <v>0</v>
      </c>
      <c r="G14" s="175">
        <f t="shared" si="3"/>
        <v>0</v>
      </c>
      <c r="H14" s="175">
        <f t="shared" si="3"/>
        <v>0</v>
      </c>
      <c r="I14" s="175">
        <f t="shared" si="3"/>
        <v>0</v>
      </c>
      <c r="L14" s="177"/>
    </row>
    <row r="15" spans="1:13" s="173" customFormat="1" ht="30">
      <c r="A15" s="398"/>
      <c r="B15" s="396"/>
      <c r="C15" s="178" t="s">
        <v>108</v>
      </c>
      <c r="D15" s="175">
        <f t="shared" ref="D15:I15" si="4">D25</f>
        <v>0</v>
      </c>
      <c r="E15" s="175">
        <f t="shared" si="4"/>
        <v>0</v>
      </c>
      <c r="F15" s="175">
        <f t="shared" si="4"/>
        <v>0</v>
      </c>
      <c r="G15" s="175">
        <f t="shared" si="4"/>
        <v>0</v>
      </c>
      <c r="H15" s="175">
        <f t="shared" si="4"/>
        <v>0</v>
      </c>
      <c r="I15" s="175">
        <f t="shared" si="4"/>
        <v>0</v>
      </c>
      <c r="M15" s="201"/>
    </row>
    <row r="16" spans="1:13" s="173" customFormat="1" ht="18.75" customHeight="1">
      <c r="A16" s="393" t="s">
        <v>120</v>
      </c>
      <c r="B16" s="402" t="s">
        <v>117</v>
      </c>
      <c r="C16" s="174" t="s">
        <v>86</v>
      </c>
      <c r="D16" s="179">
        <f t="shared" ref="D16:I16" si="5">D17+D18+D19+D20</f>
        <v>18000.05</v>
      </c>
      <c r="E16" s="179">
        <f t="shared" si="5"/>
        <v>0</v>
      </c>
      <c r="F16" s="179" t="e">
        <f t="shared" si="5"/>
        <v>#VALUE!</v>
      </c>
      <c r="G16" s="179" t="e">
        <f t="shared" si="5"/>
        <v>#VALUE!</v>
      </c>
      <c r="H16" s="179" t="e">
        <f t="shared" si="5"/>
        <v>#VALUE!</v>
      </c>
      <c r="I16" s="179">
        <f t="shared" si="5"/>
        <v>0</v>
      </c>
    </row>
    <row r="17" spans="1:13" s="173" customFormat="1">
      <c r="A17" s="393"/>
      <c r="B17" s="402"/>
      <c r="C17" s="176" t="s">
        <v>46</v>
      </c>
      <c r="D17" s="182">
        <v>11628</v>
      </c>
      <c r="E17" s="183">
        <v>0</v>
      </c>
      <c r="F17" s="183">
        <v>0</v>
      </c>
      <c r="G17" s="183">
        <v>0</v>
      </c>
      <c r="H17" s="184" t="s">
        <v>18</v>
      </c>
      <c r="I17" s="183">
        <v>0</v>
      </c>
      <c r="M17" s="185"/>
    </row>
    <row r="18" spans="1:13" s="173" customFormat="1" ht="30">
      <c r="A18" s="393"/>
      <c r="B18" s="402"/>
      <c r="C18" s="178" t="s">
        <v>21</v>
      </c>
      <c r="D18" s="182">
        <v>0</v>
      </c>
      <c r="E18" s="183">
        <v>0</v>
      </c>
      <c r="F18" s="183">
        <v>0</v>
      </c>
      <c r="G18" s="183">
        <v>0</v>
      </c>
      <c r="H18" s="184" t="s">
        <v>18</v>
      </c>
      <c r="I18" s="183">
        <v>0</v>
      </c>
    </row>
    <row r="19" spans="1:13" s="173" customFormat="1">
      <c r="A19" s="393"/>
      <c r="B19" s="402"/>
      <c r="C19" s="176" t="s">
        <v>22</v>
      </c>
      <c r="D19" s="182">
        <v>6372.05</v>
      </c>
      <c r="E19" s="183">
        <v>0</v>
      </c>
      <c r="F19" s="183" t="s">
        <v>23</v>
      </c>
      <c r="G19" s="183" t="s">
        <v>23</v>
      </c>
      <c r="H19" s="183" t="s">
        <v>23</v>
      </c>
      <c r="I19" s="183">
        <v>0</v>
      </c>
    </row>
    <row r="20" spans="1:13" s="173" customFormat="1" ht="30">
      <c r="A20" s="393"/>
      <c r="B20" s="402"/>
      <c r="C20" s="178" t="s">
        <v>108</v>
      </c>
      <c r="D20" s="182">
        <v>0</v>
      </c>
      <c r="E20" s="183"/>
      <c r="F20" s="183"/>
      <c r="G20" s="183"/>
      <c r="H20" s="183"/>
      <c r="I20" s="183">
        <v>0</v>
      </c>
    </row>
    <row r="21" spans="1:13" s="173" customFormat="1">
      <c r="A21" s="393" t="s">
        <v>119</v>
      </c>
      <c r="B21" s="396" t="s">
        <v>118</v>
      </c>
      <c r="C21" s="174" t="s">
        <v>86</v>
      </c>
      <c r="D21" s="159">
        <f t="shared" ref="D21:I21" si="6">D22+D23+D24+D25</f>
        <v>45820.2</v>
      </c>
      <c r="E21" s="180">
        <f t="shared" si="6"/>
        <v>0</v>
      </c>
      <c r="F21" s="180">
        <f t="shared" si="6"/>
        <v>0</v>
      </c>
      <c r="G21" s="180">
        <f t="shared" si="6"/>
        <v>0</v>
      </c>
      <c r="H21" s="180">
        <f t="shared" si="6"/>
        <v>0</v>
      </c>
      <c r="I21" s="180">
        <f t="shared" si="6"/>
        <v>0</v>
      </c>
    </row>
    <row r="22" spans="1:13" s="173" customFormat="1">
      <c r="A22" s="393"/>
      <c r="B22" s="396"/>
      <c r="C22" s="176" t="s">
        <v>46</v>
      </c>
      <c r="D22" s="160">
        <f>11628+11628+4037.5+2306.3</f>
        <v>29599.8</v>
      </c>
      <c r="E22" s="183"/>
      <c r="F22" s="183"/>
      <c r="G22" s="183"/>
      <c r="H22" s="184"/>
      <c r="I22" s="183">
        <v>0</v>
      </c>
    </row>
    <row r="23" spans="1:13" s="173" customFormat="1" ht="30">
      <c r="A23" s="393"/>
      <c r="B23" s="396"/>
      <c r="C23" s="178" t="s">
        <v>21</v>
      </c>
      <c r="D23" s="160">
        <v>0</v>
      </c>
      <c r="E23" s="183"/>
      <c r="F23" s="183"/>
      <c r="G23" s="183"/>
      <c r="H23" s="184"/>
      <c r="I23" s="183">
        <v>0</v>
      </c>
    </row>
    <row r="24" spans="1:13" s="173" customFormat="1">
      <c r="A24" s="393"/>
      <c r="B24" s="396"/>
      <c r="C24" s="176" t="s">
        <v>22</v>
      </c>
      <c r="D24" s="161">
        <f>6372.05+6372.05+1263.8+2212.5</f>
        <v>16220.4</v>
      </c>
      <c r="E24" s="183"/>
      <c r="F24" s="183"/>
      <c r="G24" s="183"/>
      <c r="H24" s="183"/>
      <c r="I24" s="183">
        <v>0</v>
      </c>
    </row>
    <row r="25" spans="1:13" s="173" customFormat="1" ht="30">
      <c r="A25" s="393"/>
      <c r="B25" s="396"/>
      <c r="C25" s="178" t="s">
        <v>108</v>
      </c>
      <c r="D25" s="182">
        <v>0</v>
      </c>
      <c r="E25" s="183"/>
      <c r="F25" s="183"/>
      <c r="G25" s="183"/>
      <c r="H25" s="183"/>
      <c r="I25" s="183">
        <v>0</v>
      </c>
    </row>
    <row r="26" spans="1:13">
      <c r="A26" s="390"/>
      <c r="B26" s="390"/>
      <c r="C26" s="390"/>
      <c r="D26" s="390"/>
      <c r="E26" s="390"/>
      <c r="F26" s="189"/>
      <c r="G26" s="190"/>
      <c r="H26" s="191"/>
      <c r="I26" s="192"/>
    </row>
    <row r="27" spans="1:13">
      <c r="B27" s="193"/>
      <c r="C27" s="193"/>
      <c r="D27" s="194"/>
      <c r="E27" s="195"/>
      <c r="F27" s="195"/>
      <c r="G27" s="196"/>
    </row>
    <row r="28" spans="1:13">
      <c r="G28" s="173"/>
      <c r="I28" s="197"/>
    </row>
    <row r="29" spans="1:13">
      <c r="A29" s="390" t="s">
        <v>64</v>
      </c>
      <c r="B29" s="390"/>
      <c r="C29" s="390"/>
      <c r="D29" s="390"/>
      <c r="G29" s="173"/>
      <c r="I29" s="198" t="s">
        <v>79</v>
      </c>
    </row>
    <row r="32" spans="1:13">
      <c r="A32" s="390" t="s">
        <v>65</v>
      </c>
      <c r="B32" s="390"/>
      <c r="C32" s="199"/>
    </row>
    <row r="33" spans="1:9">
      <c r="A33" s="390" t="s">
        <v>66</v>
      </c>
      <c r="B33" s="390"/>
      <c r="C33" s="199"/>
    </row>
    <row r="36" spans="1:9">
      <c r="G36" s="197"/>
      <c r="H36" s="200"/>
      <c r="I36" s="197"/>
    </row>
    <row r="37" spans="1:9">
      <c r="G37" s="197"/>
      <c r="H37" s="197"/>
      <c r="I37" s="197"/>
    </row>
    <row r="38" spans="1:9">
      <c r="G38" s="197"/>
      <c r="H38" s="197"/>
      <c r="I38" s="197"/>
    </row>
    <row r="39" spans="1:9">
      <c r="H39" s="197"/>
      <c r="I39" s="197"/>
    </row>
  </sheetData>
  <mergeCells count="17">
    <mergeCell ref="A26:E26"/>
    <mergeCell ref="A29:D29"/>
    <mergeCell ref="A32:B32"/>
    <mergeCell ref="A33:B33"/>
    <mergeCell ref="A21:A25"/>
    <mergeCell ref="B21:B25"/>
    <mergeCell ref="D1:I1"/>
    <mergeCell ref="A11:A15"/>
    <mergeCell ref="B11:B15"/>
    <mergeCell ref="A16:A20"/>
    <mergeCell ref="B16:B20"/>
    <mergeCell ref="A2:I2"/>
    <mergeCell ref="A3:I3"/>
    <mergeCell ref="A4:I4"/>
    <mergeCell ref="A5:I5"/>
    <mergeCell ref="A6:I6"/>
    <mergeCell ref="A10:I10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topLeftCell="A13" workbookViewId="0">
      <selection activeCell="M24" sqref="M24"/>
    </sheetView>
  </sheetViews>
  <sheetFormatPr defaultRowHeight="15"/>
  <cols>
    <col min="1" max="1" width="16.5703125" style="164" customWidth="1"/>
    <col min="2" max="2" width="21.28515625" style="164" customWidth="1"/>
    <col min="3" max="3" width="16.85546875" style="164" customWidth="1"/>
    <col min="4" max="4" width="14.5703125" style="164" customWidth="1"/>
    <col min="5" max="5" width="14.28515625" style="164" hidden="1" customWidth="1"/>
    <col min="6" max="6" width="15.140625" style="164" hidden="1" customWidth="1"/>
    <col min="7" max="7" width="13" style="164" hidden="1" customWidth="1"/>
    <col min="8" max="8" width="10.5703125" style="164" hidden="1" customWidth="1"/>
    <col min="9" max="9" width="13.28515625" style="164" customWidth="1"/>
    <col min="10" max="16384" width="9.140625" style="164"/>
  </cols>
  <sheetData>
    <row r="1" spans="1:12">
      <c r="D1" s="395" t="s">
        <v>121</v>
      </c>
      <c r="E1" s="395"/>
      <c r="F1" s="395"/>
      <c r="G1" s="395"/>
      <c r="H1" s="395"/>
      <c r="I1" s="395"/>
    </row>
    <row r="2" spans="1:12">
      <c r="A2" s="391" t="s">
        <v>80</v>
      </c>
      <c r="B2" s="391"/>
      <c r="C2" s="391"/>
      <c r="D2" s="391"/>
      <c r="E2" s="391"/>
      <c r="F2" s="391"/>
      <c r="G2" s="391"/>
      <c r="H2" s="391"/>
      <c r="I2" s="391"/>
    </row>
    <row r="3" spans="1:12">
      <c r="A3" s="391" t="s">
        <v>112</v>
      </c>
      <c r="B3" s="391"/>
      <c r="C3" s="391"/>
      <c r="D3" s="391"/>
      <c r="E3" s="391"/>
      <c r="F3" s="391"/>
      <c r="G3" s="391"/>
      <c r="H3" s="391"/>
      <c r="I3" s="391"/>
    </row>
    <row r="4" spans="1:12">
      <c r="A4" s="391" t="s">
        <v>113</v>
      </c>
      <c r="B4" s="391"/>
      <c r="C4" s="391"/>
      <c r="D4" s="391"/>
      <c r="E4" s="391"/>
      <c r="F4" s="391"/>
      <c r="G4" s="391"/>
      <c r="H4" s="391"/>
      <c r="I4" s="391"/>
    </row>
    <row r="5" spans="1:12">
      <c r="A5" s="391" t="s">
        <v>132</v>
      </c>
      <c r="B5" s="391"/>
      <c r="C5" s="391"/>
      <c r="D5" s="391"/>
      <c r="E5" s="391"/>
      <c r="F5" s="391"/>
      <c r="G5" s="391"/>
      <c r="H5" s="391"/>
      <c r="I5" s="391"/>
    </row>
    <row r="6" spans="1:12">
      <c r="A6" s="392" t="s">
        <v>115</v>
      </c>
      <c r="B6" s="392"/>
      <c r="C6" s="392"/>
      <c r="D6" s="392"/>
      <c r="E6" s="392"/>
      <c r="F6" s="392"/>
      <c r="G6" s="392"/>
      <c r="H6" s="392"/>
      <c r="I6" s="392"/>
    </row>
    <row r="7" spans="1:12">
      <c r="A7" s="165"/>
      <c r="B7" s="165"/>
      <c r="C7" s="165"/>
      <c r="D7" s="165"/>
      <c r="E7" s="165"/>
      <c r="F7" s="166"/>
      <c r="G7" s="165"/>
      <c r="H7" s="165"/>
      <c r="I7" s="165"/>
    </row>
    <row r="8" spans="1:12" s="171" customFormat="1" ht="108" customHeight="1">
      <c r="A8" s="167" t="s">
        <v>82</v>
      </c>
      <c r="B8" s="167" t="s">
        <v>7</v>
      </c>
      <c r="C8" s="167" t="s">
        <v>81</v>
      </c>
      <c r="D8" s="167" t="s">
        <v>131</v>
      </c>
      <c r="E8" s="167" t="s">
        <v>59</v>
      </c>
      <c r="F8" s="168" t="s">
        <v>10</v>
      </c>
      <c r="G8" s="169"/>
      <c r="H8" s="170"/>
      <c r="I8" s="167" t="s">
        <v>109</v>
      </c>
    </row>
    <row r="9" spans="1:12" s="203" customFormat="1">
      <c r="A9" s="172">
        <v>1</v>
      </c>
      <c r="B9" s="172">
        <v>2</v>
      </c>
      <c r="C9" s="172">
        <v>3</v>
      </c>
      <c r="D9" s="172">
        <v>4</v>
      </c>
      <c r="E9" s="172">
        <v>4</v>
      </c>
      <c r="F9" s="172">
        <v>5</v>
      </c>
      <c r="G9" s="172">
        <v>6</v>
      </c>
      <c r="H9" s="172">
        <v>7</v>
      </c>
      <c r="I9" s="172">
        <v>5</v>
      </c>
    </row>
    <row r="10" spans="1:12" s="203" customFormat="1" ht="15.75">
      <c r="A10" s="398" t="s">
        <v>83</v>
      </c>
      <c r="B10" s="398" t="str">
        <f>A5</f>
        <v>"Развитие транспортной системы города Волгодонска"</v>
      </c>
      <c r="C10" s="174" t="s">
        <v>86</v>
      </c>
      <c r="D10" s="204">
        <f>D15+D20+D25+D30+D35</f>
        <v>59732.4</v>
      </c>
      <c r="E10" s="204">
        <f t="shared" ref="E10:I10" si="0">E15+E20+E25+E30+E35</f>
        <v>465.6</v>
      </c>
      <c r="F10" s="204" t="e">
        <f t="shared" si="0"/>
        <v>#VALUE!</v>
      </c>
      <c r="G10" s="204" t="e">
        <f t="shared" si="0"/>
        <v>#VALUE!</v>
      </c>
      <c r="H10" s="204" t="e">
        <f t="shared" si="0"/>
        <v>#VALUE!</v>
      </c>
      <c r="I10" s="204">
        <f t="shared" si="0"/>
        <v>15292.8</v>
      </c>
    </row>
    <row r="11" spans="1:12" s="203" customFormat="1" ht="30">
      <c r="A11" s="398"/>
      <c r="B11" s="398"/>
      <c r="C11" s="178" t="s">
        <v>46</v>
      </c>
      <c r="D11" s="204">
        <f t="shared" ref="D11:I11" si="1">D16+D21+D26+D31+D36</f>
        <v>29589.9</v>
      </c>
      <c r="E11" s="204">
        <f t="shared" si="1"/>
        <v>465.6</v>
      </c>
      <c r="F11" s="204">
        <f t="shared" si="1"/>
        <v>0</v>
      </c>
      <c r="G11" s="204">
        <f t="shared" si="1"/>
        <v>0</v>
      </c>
      <c r="H11" s="204" t="e">
        <f t="shared" si="1"/>
        <v>#VALUE!</v>
      </c>
      <c r="I11" s="204">
        <f t="shared" si="1"/>
        <v>0</v>
      </c>
      <c r="L11" s="177"/>
    </row>
    <row r="12" spans="1:12" s="203" customFormat="1" ht="30">
      <c r="A12" s="398"/>
      <c r="B12" s="398"/>
      <c r="C12" s="178" t="s">
        <v>21</v>
      </c>
      <c r="D12" s="204">
        <f t="shared" ref="D12:I12" si="2">D17+D22+D27+D32+D37</f>
        <v>0</v>
      </c>
      <c r="E12" s="204">
        <f t="shared" si="2"/>
        <v>0</v>
      </c>
      <c r="F12" s="204">
        <f t="shared" si="2"/>
        <v>0</v>
      </c>
      <c r="G12" s="204">
        <f t="shared" si="2"/>
        <v>0</v>
      </c>
      <c r="H12" s="204" t="e">
        <f t="shared" si="2"/>
        <v>#VALUE!</v>
      </c>
      <c r="I12" s="204">
        <f t="shared" si="2"/>
        <v>0</v>
      </c>
      <c r="L12" s="177"/>
    </row>
    <row r="13" spans="1:12" s="203" customFormat="1" ht="15.75">
      <c r="A13" s="398"/>
      <c r="B13" s="398"/>
      <c r="C13" s="176" t="s">
        <v>22</v>
      </c>
      <c r="D13" s="204">
        <f t="shared" ref="D13:I13" si="3">D18+D23+D28+D33+D38</f>
        <v>30142.5</v>
      </c>
      <c r="E13" s="204">
        <f t="shared" si="3"/>
        <v>0</v>
      </c>
      <c r="F13" s="204" t="e">
        <f t="shared" si="3"/>
        <v>#VALUE!</v>
      </c>
      <c r="G13" s="204" t="e">
        <f t="shared" si="3"/>
        <v>#VALUE!</v>
      </c>
      <c r="H13" s="204" t="e">
        <f t="shared" si="3"/>
        <v>#VALUE!</v>
      </c>
      <c r="I13" s="204">
        <f t="shared" si="3"/>
        <v>15292.8</v>
      </c>
      <c r="L13" s="177"/>
    </row>
    <row r="14" spans="1:12" s="203" customFormat="1" ht="30">
      <c r="A14" s="398"/>
      <c r="B14" s="398"/>
      <c r="C14" s="178" t="s">
        <v>108</v>
      </c>
      <c r="D14" s="204">
        <f t="shared" ref="D14:I14" si="4">D19+D24+D29+D34+D39</f>
        <v>0</v>
      </c>
      <c r="E14" s="204">
        <f t="shared" si="4"/>
        <v>0</v>
      </c>
      <c r="F14" s="204">
        <f t="shared" si="4"/>
        <v>0</v>
      </c>
      <c r="G14" s="204">
        <f t="shared" si="4"/>
        <v>0</v>
      </c>
      <c r="H14" s="204">
        <f t="shared" si="4"/>
        <v>0</v>
      </c>
      <c r="I14" s="204">
        <f t="shared" si="4"/>
        <v>0</v>
      </c>
    </row>
    <row r="15" spans="1:12" s="203" customFormat="1" ht="15.75">
      <c r="A15" s="393" t="s">
        <v>84</v>
      </c>
      <c r="B15" s="399" t="s">
        <v>133</v>
      </c>
      <c r="C15" s="174" t="s">
        <v>86</v>
      </c>
      <c r="D15" s="205">
        <f t="shared" ref="D15:I15" si="5">D16+D17+D18+D19</f>
        <v>5769.9</v>
      </c>
      <c r="E15" s="205">
        <f t="shared" si="5"/>
        <v>0</v>
      </c>
      <c r="F15" s="205" t="e">
        <f t="shared" si="5"/>
        <v>#VALUE!</v>
      </c>
      <c r="G15" s="205" t="e">
        <f t="shared" si="5"/>
        <v>#VALUE!</v>
      </c>
      <c r="H15" s="205" t="e">
        <f t="shared" si="5"/>
        <v>#VALUE!</v>
      </c>
      <c r="I15" s="205">
        <f t="shared" si="5"/>
        <v>0</v>
      </c>
    </row>
    <row r="16" spans="1:12" s="203" customFormat="1" ht="30">
      <c r="A16" s="393"/>
      <c r="B16" s="400"/>
      <c r="C16" s="178" t="s">
        <v>46</v>
      </c>
      <c r="D16" s="206"/>
      <c r="E16" s="207">
        <v>0</v>
      </c>
      <c r="F16" s="207">
        <v>0</v>
      </c>
      <c r="G16" s="207">
        <v>0</v>
      </c>
      <c r="H16" s="208" t="s">
        <v>18</v>
      </c>
      <c r="I16" s="207"/>
    </row>
    <row r="17" spans="1:11" s="203" customFormat="1" ht="30">
      <c r="A17" s="393"/>
      <c r="B17" s="400"/>
      <c r="C17" s="178" t="s">
        <v>21</v>
      </c>
      <c r="D17" s="206"/>
      <c r="E17" s="207">
        <v>0</v>
      </c>
      <c r="F17" s="207">
        <v>0</v>
      </c>
      <c r="G17" s="207">
        <v>0</v>
      </c>
      <c r="H17" s="208" t="s">
        <v>18</v>
      </c>
      <c r="I17" s="207"/>
    </row>
    <row r="18" spans="1:11" s="203" customFormat="1" ht="15.75">
      <c r="A18" s="393"/>
      <c r="B18" s="400"/>
      <c r="C18" s="176" t="s">
        <v>22</v>
      </c>
      <c r="D18" s="217">
        <v>5769.9</v>
      </c>
      <c r="E18" s="207">
        <v>0</v>
      </c>
      <c r="F18" s="207" t="s">
        <v>23</v>
      </c>
      <c r="G18" s="207" t="s">
        <v>23</v>
      </c>
      <c r="H18" s="207" t="s">
        <v>23</v>
      </c>
      <c r="I18" s="207">
        <v>0</v>
      </c>
    </row>
    <row r="19" spans="1:11" s="203" customFormat="1" ht="30">
      <c r="A19" s="393"/>
      <c r="B19" s="401"/>
      <c r="C19" s="178" t="s">
        <v>108</v>
      </c>
      <c r="D19" s="206"/>
      <c r="E19" s="207"/>
      <c r="F19" s="207"/>
      <c r="G19" s="207"/>
      <c r="H19" s="207"/>
      <c r="I19" s="207"/>
    </row>
    <row r="20" spans="1:11" s="203" customFormat="1" ht="15.75">
      <c r="A20" s="393" t="s">
        <v>87</v>
      </c>
      <c r="B20" s="396" t="s">
        <v>134</v>
      </c>
      <c r="C20" s="174" t="s">
        <v>86</v>
      </c>
      <c r="D20" s="209">
        <f t="shared" ref="D20:I20" si="6">D21+D22+D23+D24</f>
        <v>8157.6</v>
      </c>
      <c r="E20" s="210">
        <f t="shared" si="6"/>
        <v>0</v>
      </c>
      <c r="F20" s="210">
        <f t="shared" si="6"/>
        <v>0</v>
      </c>
      <c r="G20" s="210">
        <f t="shared" si="6"/>
        <v>0</v>
      </c>
      <c r="H20" s="210">
        <f t="shared" si="6"/>
        <v>0</v>
      </c>
      <c r="I20" s="210">
        <f t="shared" si="6"/>
        <v>0</v>
      </c>
    </row>
    <row r="21" spans="1:11" s="203" customFormat="1" ht="30">
      <c r="A21" s="393"/>
      <c r="B21" s="396"/>
      <c r="C21" s="178" t="s">
        <v>46</v>
      </c>
      <c r="D21" s="211"/>
      <c r="E21" s="207"/>
      <c r="F21" s="207"/>
      <c r="G21" s="207"/>
      <c r="H21" s="208"/>
      <c r="I21" s="207"/>
    </row>
    <row r="22" spans="1:11" s="203" customFormat="1" ht="30">
      <c r="A22" s="393"/>
      <c r="B22" s="396"/>
      <c r="C22" s="178" t="s">
        <v>21</v>
      </c>
      <c r="D22" s="211"/>
      <c r="E22" s="207"/>
      <c r="F22" s="207"/>
      <c r="G22" s="207"/>
      <c r="H22" s="208"/>
      <c r="I22" s="207"/>
    </row>
    <row r="23" spans="1:11" s="203" customFormat="1" ht="15.75">
      <c r="A23" s="393"/>
      <c r="B23" s="396"/>
      <c r="C23" s="176" t="s">
        <v>22</v>
      </c>
      <c r="D23" s="212">
        <v>8157.6</v>
      </c>
      <c r="E23" s="207"/>
      <c r="F23" s="207"/>
      <c r="G23" s="207"/>
      <c r="H23" s="207"/>
      <c r="I23" s="207">
        <v>0</v>
      </c>
    </row>
    <row r="24" spans="1:11" s="203" customFormat="1" ht="30">
      <c r="A24" s="393"/>
      <c r="B24" s="396"/>
      <c r="C24" s="178" t="s">
        <v>108</v>
      </c>
      <c r="D24" s="206"/>
      <c r="E24" s="207"/>
      <c r="F24" s="207"/>
      <c r="G24" s="207"/>
      <c r="H24" s="207"/>
      <c r="I24" s="207"/>
    </row>
    <row r="25" spans="1:11" s="203" customFormat="1" ht="15.75">
      <c r="A25" s="393" t="s">
        <v>88</v>
      </c>
      <c r="B25" s="394" t="s">
        <v>42</v>
      </c>
      <c r="C25" s="174" t="s">
        <v>86</v>
      </c>
      <c r="D25" s="213">
        <f>D26+D27+D28+D29</f>
        <v>1315.2</v>
      </c>
      <c r="E25" s="213">
        <f t="shared" ref="E25:I25" si="7">E26+E27+E28+E29</f>
        <v>465.6</v>
      </c>
      <c r="F25" s="213">
        <f t="shared" si="7"/>
        <v>0</v>
      </c>
      <c r="G25" s="213">
        <f t="shared" si="7"/>
        <v>0</v>
      </c>
      <c r="H25" s="213">
        <f t="shared" si="7"/>
        <v>0</v>
      </c>
      <c r="I25" s="213">
        <f t="shared" si="7"/>
        <v>0</v>
      </c>
    </row>
    <row r="26" spans="1:11" s="203" customFormat="1" ht="30">
      <c r="A26" s="393"/>
      <c r="B26" s="394"/>
      <c r="C26" s="178" t="s">
        <v>46</v>
      </c>
      <c r="D26" s="217">
        <v>849.6</v>
      </c>
      <c r="E26" s="217">
        <v>465.6</v>
      </c>
      <c r="F26" s="214"/>
      <c r="G26" s="214"/>
      <c r="H26" s="214"/>
      <c r="I26" s="215"/>
    </row>
    <row r="27" spans="1:11" s="203" customFormat="1" ht="30">
      <c r="A27" s="393"/>
      <c r="B27" s="394"/>
      <c r="C27" s="178" t="s">
        <v>21</v>
      </c>
      <c r="D27" s="216"/>
      <c r="E27" s="215"/>
      <c r="F27" s="214"/>
      <c r="G27" s="214"/>
      <c r="H27" s="214"/>
      <c r="I27" s="215"/>
    </row>
    <row r="28" spans="1:11" s="203" customFormat="1" ht="15.75">
      <c r="A28" s="393"/>
      <c r="B28" s="394"/>
      <c r="C28" s="176" t="s">
        <v>22</v>
      </c>
      <c r="D28" s="212">
        <v>465.6</v>
      </c>
      <c r="E28" s="215"/>
      <c r="F28" s="214"/>
      <c r="G28" s="214"/>
      <c r="H28" s="214"/>
      <c r="I28" s="215"/>
    </row>
    <row r="29" spans="1:11" s="203" customFormat="1" ht="63.75" customHeight="1">
      <c r="A29" s="393"/>
      <c r="B29" s="394"/>
      <c r="C29" s="178" t="s">
        <v>108</v>
      </c>
      <c r="D29" s="212"/>
      <c r="E29" s="215"/>
      <c r="F29" s="214"/>
      <c r="G29" s="214"/>
      <c r="H29" s="214"/>
      <c r="I29" s="215"/>
    </row>
    <row r="30" spans="1:11" s="203" customFormat="1" ht="15.75">
      <c r="A30" s="393" t="s">
        <v>89</v>
      </c>
      <c r="B30" s="394" t="s">
        <v>43</v>
      </c>
      <c r="C30" s="174" t="s">
        <v>86</v>
      </c>
      <c r="D30" s="213">
        <f>D31+D32+D33</f>
        <v>1289.7</v>
      </c>
      <c r="E30" s="213">
        <f t="shared" ref="E30:I30" si="8">E31+E32+E33</f>
        <v>0</v>
      </c>
      <c r="F30" s="213">
        <f t="shared" si="8"/>
        <v>0</v>
      </c>
      <c r="G30" s="213">
        <f t="shared" si="8"/>
        <v>0</v>
      </c>
      <c r="H30" s="213">
        <f t="shared" si="8"/>
        <v>0</v>
      </c>
      <c r="I30" s="213">
        <f t="shared" si="8"/>
        <v>0</v>
      </c>
      <c r="K30" s="188"/>
    </row>
    <row r="31" spans="1:11" s="203" customFormat="1" ht="30">
      <c r="A31" s="393"/>
      <c r="B31" s="394"/>
      <c r="C31" s="178" t="s">
        <v>46</v>
      </c>
      <c r="D31" s="211">
        <v>833.1</v>
      </c>
      <c r="E31" s="207"/>
      <c r="F31" s="207"/>
      <c r="G31" s="207"/>
      <c r="H31" s="207"/>
      <c r="I31" s="207"/>
    </row>
    <row r="32" spans="1:11" s="203" customFormat="1" ht="30">
      <c r="A32" s="393"/>
      <c r="B32" s="394"/>
      <c r="C32" s="178" t="s">
        <v>21</v>
      </c>
      <c r="D32" s="211"/>
      <c r="E32" s="207"/>
      <c r="F32" s="207"/>
      <c r="G32" s="207"/>
      <c r="H32" s="207"/>
      <c r="I32" s="207"/>
    </row>
    <row r="33" spans="1:9" s="203" customFormat="1" ht="15.75">
      <c r="A33" s="393"/>
      <c r="B33" s="394"/>
      <c r="C33" s="176" t="s">
        <v>22</v>
      </c>
      <c r="D33" s="211">
        <v>456.6</v>
      </c>
      <c r="E33" s="207"/>
      <c r="F33" s="207"/>
      <c r="G33" s="207"/>
      <c r="H33" s="207"/>
      <c r="I33" s="207"/>
    </row>
    <row r="34" spans="1:9" s="203" customFormat="1" ht="36.75" customHeight="1">
      <c r="A34" s="393"/>
      <c r="B34" s="394"/>
      <c r="C34" s="178" t="s">
        <v>108</v>
      </c>
      <c r="D34" s="211"/>
      <c r="E34" s="207"/>
      <c r="F34" s="207"/>
      <c r="G34" s="207"/>
      <c r="H34" s="207"/>
      <c r="I34" s="207"/>
    </row>
    <row r="35" spans="1:9" s="203" customFormat="1" ht="15.75">
      <c r="A35" s="393" t="s">
        <v>90</v>
      </c>
      <c r="B35" s="394" t="s">
        <v>44</v>
      </c>
      <c r="C35" s="174" t="s">
        <v>86</v>
      </c>
      <c r="D35" s="213">
        <f>D36+D37+D38</f>
        <v>43200</v>
      </c>
      <c r="E35" s="213">
        <f t="shared" ref="E35:I35" si="9">E36+E37+E38</f>
        <v>0</v>
      </c>
      <c r="F35" s="213">
        <f t="shared" si="9"/>
        <v>0</v>
      </c>
      <c r="G35" s="213">
        <f t="shared" si="9"/>
        <v>0</v>
      </c>
      <c r="H35" s="213">
        <f t="shared" si="9"/>
        <v>0</v>
      </c>
      <c r="I35" s="213">
        <f t="shared" si="9"/>
        <v>15292.8</v>
      </c>
    </row>
    <row r="36" spans="1:9" s="203" customFormat="1" ht="30">
      <c r="A36" s="393"/>
      <c r="B36" s="394"/>
      <c r="C36" s="178" t="s">
        <v>46</v>
      </c>
      <c r="D36" s="217">
        <v>27907.200000000001</v>
      </c>
      <c r="E36" s="211"/>
      <c r="F36" s="207"/>
      <c r="G36" s="207"/>
      <c r="H36" s="207"/>
      <c r="I36" s="207"/>
    </row>
    <row r="37" spans="1:9" s="203" customFormat="1" ht="30">
      <c r="A37" s="393"/>
      <c r="B37" s="394"/>
      <c r="C37" s="178" t="s">
        <v>21</v>
      </c>
      <c r="D37" s="211"/>
      <c r="E37" s="211"/>
      <c r="F37" s="207"/>
      <c r="G37" s="207"/>
      <c r="H37" s="207"/>
      <c r="I37" s="207"/>
    </row>
    <row r="38" spans="1:9" s="203" customFormat="1" ht="15.75">
      <c r="A38" s="393"/>
      <c r="B38" s="394"/>
      <c r="C38" s="176" t="s">
        <v>22</v>
      </c>
      <c r="D38" s="211">
        <v>15292.8</v>
      </c>
      <c r="E38" s="211"/>
      <c r="F38" s="207"/>
      <c r="G38" s="207"/>
      <c r="H38" s="207"/>
      <c r="I38" s="207">
        <v>15292.8</v>
      </c>
    </row>
    <row r="39" spans="1:9" s="203" customFormat="1" ht="30">
      <c r="A39" s="393"/>
      <c r="B39" s="394"/>
      <c r="C39" s="178" t="s">
        <v>108</v>
      </c>
      <c r="D39" s="211"/>
      <c r="E39" s="211"/>
      <c r="F39" s="207"/>
      <c r="G39" s="207"/>
      <c r="H39" s="207"/>
      <c r="I39" s="207"/>
    </row>
    <row r="40" spans="1:9">
      <c r="A40" s="390"/>
      <c r="B40" s="390"/>
      <c r="C40" s="390"/>
      <c r="D40" s="390"/>
      <c r="E40" s="390"/>
      <c r="F40" s="189"/>
      <c r="G40" s="190"/>
      <c r="H40" s="191"/>
      <c r="I40" s="192"/>
    </row>
    <row r="41" spans="1:9">
      <c r="B41" s="193"/>
      <c r="C41" s="193"/>
      <c r="D41" s="194"/>
      <c r="E41" s="195"/>
      <c r="F41" s="195"/>
      <c r="G41" s="196"/>
    </row>
    <row r="42" spans="1:9">
      <c r="G42" s="203"/>
      <c r="I42" s="197"/>
    </row>
    <row r="43" spans="1:9">
      <c r="A43" s="390" t="s">
        <v>64</v>
      </c>
      <c r="B43" s="390"/>
      <c r="C43" s="390"/>
      <c r="D43" s="390"/>
      <c r="G43" s="203"/>
      <c r="I43" s="198" t="s">
        <v>79</v>
      </c>
    </row>
    <row r="46" spans="1:9">
      <c r="A46" s="390" t="s">
        <v>65</v>
      </c>
      <c r="B46" s="390"/>
      <c r="C46" s="202"/>
    </row>
    <row r="47" spans="1:9">
      <c r="A47" s="390" t="s">
        <v>66</v>
      </c>
      <c r="B47" s="390"/>
      <c r="C47" s="202"/>
    </row>
    <row r="50" spans="7:9">
      <c r="G50" s="197"/>
      <c r="H50" s="200"/>
      <c r="I50" s="197"/>
    </row>
    <row r="51" spans="7:9">
      <c r="G51" s="197"/>
      <c r="H51" s="197"/>
      <c r="I51" s="197"/>
    </row>
    <row r="52" spans="7:9">
      <c r="G52" s="197"/>
      <c r="H52" s="197"/>
      <c r="I52" s="197"/>
    </row>
    <row r="53" spans="7:9">
      <c r="H53" s="197"/>
      <c r="I53" s="197"/>
    </row>
  </sheetData>
  <mergeCells count="22">
    <mergeCell ref="A6:I6"/>
    <mergeCell ref="D1:I1"/>
    <mergeCell ref="A2:I2"/>
    <mergeCell ref="A3:I3"/>
    <mergeCell ref="A4:I4"/>
    <mergeCell ref="A5:I5"/>
    <mergeCell ref="A10:A14"/>
    <mergeCell ref="B10:B14"/>
    <mergeCell ref="A15:A19"/>
    <mergeCell ref="B15:B19"/>
    <mergeCell ref="A20:A24"/>
    <mergeCell ref="B20:B24"/>
    <mergeCell ref="A40:E40"/>
    <mergeCell ref="A43:D43"/>
    <mergeCell ref="A46:B46"/>
    <mergeCell ref="A47:B47"/>
    <mergeCell ref="A25:A29"/>
    <mergeCell ref="B25:B29"/>
    <mergeCell ref="A30:A34"/>
    <mergeCell ref="B30:B34"/>
    <mergeCell ref="A35:A39"/>
    <mergeCell ref="B35:B3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topLeftCell="A11" workbookViewId="0">
      <selection activeCell="B16" sqref="B16:B20"/>
    </sheetView>
  </sheetViews>
  <sheetFormatPr defaultRowHeight="15"/>
  <cols>
    <col min="1" max="1" width="15" style="164" customWidth="1"/>
    <col min="2" max="2" width="20.7109375" style="164" customWidth="1"/>
    <col min="3" max="3" width="20.85546875" style="164" customWidth="1"/>
    <col min="4" max="4" width="15.85546875" style="164" customWidth="1"/>
    <col min="5" max="5" width="14.28515625" style="164" hidden="1" customWidth="1"/>
    <col min="6" max="6" width="15.140625" style="164" hidden="1" customWidth="1"/>
    <col min="7" max="7" width="13" style="164" hidden="1" customWidth="1"/>
    <col min="8" max="8" width="10.5703125" style="164" hidden="1" customWidth="1"/>
    <col min="9" max="9" width="13.5703125" style="164" customWidth="1"/>
    <col min="10" max="16384" width="9.140625" style="164"/>
  </cols>
  <sheetData>
    <row r="1" spans="1:12">
      <c r="D1" s="395" t="s">
        <v>121</v>
      </c>
      <c r="E1" s="395"/>
      <c r="F1" s="395"/>
      <c r="G1" s="395"/>
      <c r="H1" s="395"/>
      <c r="I1" s="395"/>
    </row>
    <row r="2" spans="1:12" ht="18.75" customHeight="1">
      <c r="A2" s="391" t="s">
        <v>80</v>
      </c>
      <c r="B2" s="391"/>
      <c r="C2" s="391"/>
      <c r="D2" s="391"/>
      <c r="E2" s="391"/>
      <c r="F2" s="391"/>
      <c r="G2" s="391"/>
      <c r="H2" s="391"/>
      <c r="I2" s="391"/>
    </row>
    <row r="3" spans="1:12" ht="20.25" customHeight="1">
      <c r="A3" s="391" t="s">
        <v>112</v>
      </c>
      <c r="B3" s="391"/>
      <c r="C3" s="391"/>
      <c r="D3" s="391"/>
      <c r="E3" s="391"/>
      <c r="F3" s="391"/>
      <c r="G3" s="391"/>
      <c r="H3" s="391"/>
      <c r="I3" s="391"/>
    </row>
    <row r="4" spans="1:12" ht="20.25" customHeight="1">
      <c r="A4" s="391" t="s">
        <v>113</v>
      </c>
      <c r="B4" s="391"/>
      <c r="C4" s="391"/>
      <c r="D4" s="391"/>
      <c r="E4" s="391"/>
      <c r="F4" s="391"/>
      <c r="G4" s="391"/>
      <c r="H4" s="391"/>
      <c r="I4" s="391"/>
    </row>
    <row r="5" spans="1:12" ht="21" customHeight="1">
      <c r="A5" s="391" t="s">
        <v>122</v>
      </c>
      <c r="B5" s="391"/>
      <c r="C5" s="391"/>
      <c r="D5" s="391"/>
      <c r="E5" s="391"/>
      <c r="F5" s="391"/>
      <c r="G5" s="391"/>
      <c r="H5" s="391"/>
      <c r="I5" s="391"/>
    </row>
    <row r="6" spans="1:12" ht="16.5" customHeight="1">
      <c r="A6" s="392" t="s">
        <v>115</v>
      </c>
      <c r="B6" s="392"/>
      <c r="C6" s="392"/>
      <c r="D6" s="392"/>
      <c r="E6" s="392"/>
      <c r="F6" s="392"/>
      <c r="G6" s="392"/>
      <c r="H6" s="392"/>
      <c r="I6" s="392"/>
    </row>
    <row r="7" spans="1:12" ht="7.5" customHeight="1">
      <c r="A7" s="165"/>
      <c r="B7" s="165"/>
      <c r="C7" s="165"/>
      <c r="D7" s="165"/>
      <c r="E7" s="165"/>
      <c r="F7" s="166"/>
      <c r="G7" s="165"/>
      <c r="H7" s="165"/>
      <c r="I7" s="165"/>
    </row>
    <row r="8" spans="1:12" s="171" customFormat="1" ht="107.25" customHeight="1">
      <c r="A8" s="167" t="s">
        <v>82</v>
      </c>
      <c r="B8" s="167" t="s">
        <v>7</v>
      </c>
      <c r="C8" s="167" t="s">
        <v>81</v>
      </c>
      <c r="D8" s="167" t="s">
        <v>85</v>
      </c>
      <c r="E8" s="167" t="s">
        <v>59</v>
      </c>
      <c r="F8" s="168" t="s">
        <v>10</v>
      </c>
      <c r="G8" s="169"/>
      <c r="H8" s="170"/>
      <c r="I8" s="167" t="s">
        <v>109</v>
      </c>
    </row>
    <row r="9" spans="1:12" s="173" customFormat="1">
      <c r="A9" s="172">
        <v>1</v>
      </c>
      <c r="B9" s="172">
        <v>2</v>
      </c>
      <c r="C9" s="172">
        <v>3</v>
      </c>
      <c r="D9" s="172">
        <v>4</v>
      </c>
      <c r="E9" s="172">
        <v>4</v>
      </c>
      <c r="F9" s="172">
        <v>5</v>
      </c>
      <c r="G9" s="172">
        <v>6</v>
      </c>
      <c r="H9" s="172">
        <v>7</v>
      </c>
      <c r="I9" s="172">
        <v>5</v>
      </c>
    </row>
    <row r="10" spans="1:12" s="173" customFormat="1" hidden="1">
      <c r="A10" s="397" t="s">
        <v>60</v>
      </c>
      <c r="B10" s="397"/>
      <c r="C10" s="397"/>
      <c r="D10" s="397"/>
      <c r="E10" s="397"/>
      <c r="F10" s="397"/>
      <c r="G10" s="397"/>
      <c r="H10" s="397"/>
      <c r="I10" s="397"/>
    </row>
    <row r="11" spans="1:12" s="173" customFormat="1" ht="22.5" customHeight="1">
      <c r="A11" s="398" t="s">
        <v>83</v>
      </c>
      <c r="B11" s="396" t="str">
        <f>A5</f>
        <v>«Обеспечение жильем отдельных категорий граждан в городе Волгодонске»</v>
      </c>
      <c r="C11" s="174" t="s">
        <v>86</v>
      </c>
      <c r="D11" s="175">
        <f t="shared" ref="D11:I11" si="0">D16</f>
        <v>7148.1</v>
      </c>
      <c r="E11" s="175">
        <f t="shared" si="0"/>
        <v>0</v>
      </c>
      <c r="F11" s="175" t="e">
        <f t="shared" si="0"/>
        <v>#VALUE!</v>
      </c>
      <c r="G11" s="175" t="e">
        <f t="shared" si="0"/>
        <v>#VALUE!</v>
      </c>
      <c r="H11" s="175" t="e">
        <f t="shared" si="0"/>
        <v>#VALUE!</v>
      </c>
      <c r="I11" s="175">
        <f t="shared" si="0"/>
        <v>0</v>
      </c>
    </row>
    <row r="12" spans="1:12" s="173" customFormat="1">
      <c r="A12" s="398"/>
      <c r="B12" s="396"/>
      <c r="C12" s="176" t="s">
        <v>46</v>
      </c>
      <c r="D12" s="175">
        <f t="shared" ref="D12:I12" si="1">D17</f>
        <v>4617.7</v>
      </c>
      <c r="E12" s="175">
        <f t="shared" si="1"/>
        <v>0</v>
      </c>
      <c r="F12" s="175">
        <f t="shared" si="1"/>
        <v>0</v>
      </c>
      <c r="G12" s="175">
        <f t="shared" si="1"/>
        <v>0</v>
      </c>
      <c r="H12" s="175" t="str">
        <f t="shared" si="1"/>
        <v>-</v>
      </c>
      <c r="I12" s="175">
        <f t="shared" si="1"/>
        <v>0</v>
      </c>
      <c r="L12" s="177"/>
    </row>
    <row r="13" spans="1:12" s="173" customFormat="1" ht="19.5" customHeight="1">
      <c r="A13" s="398"/>
      <c r="B13" s="396"/>
      <c r="C13" s="178" t="s">
        <v>21</v>
      </c>
      <c r="D13" s="175">
        <f t="shared" ref="D13:I13" si="2">D18</f>
        <v>0</v>
      </c>
      <c r="E13" s="175">
        <f t="shared" si="2"/>
        <v>0</v>
      </c>
      <c r="F13" s="175">
        <f t="shared" si="2"/>
        <v>0</v>
      </c>
      <c r="G13" s="175">
        <f t="shared" si="2"/>
        <v>0</v>
      </c>
      <c r="H13" s="175" t="str">
        <f t="shared" si="2"/>
        <v>-</v>
      </c>
      <c r="I13" s="175">
        <f t="shared" si="2"/>
        <v>0</v>
      </c>
      <c r="L13" s="177"/>
    </row>
    <row r="14" spans="1:12" s="173" customFormat="1">
      <c r="A14" s="398"/>
      <c r="B14" s="396"/>
      <c r="C14" s="176" t="s">
        <v>22</v>
      </c>
      <c r="D14" s="175">
        <f t="shared" ref="D14:I14" si="3">D19</f>
        <v>2530.4</v>
      </c>
      <c r="E14" s="175">
        <f t="shared" si="3"/>
        <v>0</v>
      </c>
      <c r="F14" s="175" t="str">
        <f t="shared" si="3"/>
        <v>х</v>
      </c>
      <c r="G14" s="175" t="str">
        <f t="shared" si="3"/>
        <v>х</v>
      </c>
      <c r="H14" s="175" t="str">
        <f t="shared" si="3"/>
        <v>х</v>
      </c>
      <c r="I14" s="175">
        <f t="shared" si="3"/>
        <v>0</v>
      </c>
      <c r="L14" s="177"/>
    </row>
    <row r="15" spans="1:12" s="173" customFormat="1" ht="30">
      <c r="A15" s="398"/>
      <c r="B15" s="396"/>
      <c r="C15" s="178" t="s">
        <v>108</v>
      </c>
      <c r="D15" s="175">
        <f t="shared" ref="D15:I15" si="4">D20</f>
        <v>0</v>
      </c>
      <c r="E15" s="175">
        <f t="shared" si="4"/>
        <v>0</v>
      </c>
      <c r="F15" s="175">
        <f t="shared" si="4"/>
        <v>0</v>
      </c>
      <c r="G15" s="175">
        <f t="shared" si="4"/>
        <v>0</v>
      </c>
      <c r="H15" s="175">
        <f t="shared" si="4"/>
        <v>0</v>
      </c>
      <c r="I15" s="175">
        <f t="shared" si="4"/>
        <v>0</v>
      </c>
    </row>
    <row r="16" spans="1:12" s="173" customFormat="1" ht="18.75" customHeight="1">
      <c r="A16" s="393" t="s">
        <v>123</v>
      </c>
      <c r="B16" s="402" t="s">
        <v>124</v>
      </c>
      <c r="C16" s="174" t="s">
        <v>86</v>
      </c>
      <c r="D16" s="179">
        <f t="shared" ref="D16:I16" si="5">D17+D18+D19+D20</f>
        <v>7148.1</v>
      </c>
      <c r="E16" s="179">
        <f t="shared" si="5"/>
        <v>0</v>
      </c>
      <c r="F16" s="179" t="e">
        <f t="shared" si="5"/>
        <v>#VALUE!</v>
      </c>
      <c r="G16" s="179" t="e">
        <f t="shared" si="5"/>
        <v>#VALUE!</v>
      </c>
      <c r="H16" s="179" t="e">
        <f t="shared" si="5"/>
        <v>#VALUE!</v>
      </c>
      <c r="I16" s="179">
        <f t="shared" si="5"/>
        <v>0</v>
      </c>
    </row>
    <row r="17" spans="1:13" s="173" customFormat="1">
      <c r="A17" s="393"/>
      <c r="B17" s="402"/>
      <c r="C17" s="176" t="s">
        <v>46</v>
      </c>
      <c r="D17" s="182">
        <v>4617.7</v>
      </c>
      <c r="E17" s="183">
        <v>0</v>
      </c>
      <c r="F17" s="183">
        <v>0</v>
      </c>
      <c r="G17" s="183">
        <v>0</v>
      </c>
      <c r="H17" s="184" t="s">
        <v>18</v>
      </c>
      <c r="I17" s="183">
        <v>0</v>
      </c>
      <c r="M17" s="185"/>
    </row>
    <row r="18" spans="1:13" s="173" customFormat="1" ht="30">
      <c r="A18" s="393"/>
      <c r="B18" s="402"/>
      <c r="C18" s="178" t="s">
        <v>21</v>
      </c>
      <c r="D18" s="182"/>
      <c r="E18" s="183">
        <v>0</v>
      </c>
      <c r="F18" s="183">
        <v>0</v>
      </c>
      <c r="G18" s="183">
        <v>0</v>
      </c>
      <c r="H18" s="184" t="s">
        <v>18</v>
      </c>
      <c r="I18" s="183"/>
    </row>
    <row r="19" spans="1:13" s="173" customFormat="1">
      <c r="A19" s="393"/>
      <c r="B19" s="402"/>
      <c r="C19" s="176" t="s">
        <v>22</v>
      </c>
      <c r="D19" s="182">
        <v>2530.4</v>
      </c>
      <c r="E19" s="183">
        <v>0</v>
      </c>
      <c r="F19" s="183" t="s">
        <v>23</v>
      </c>
      <c r="G19" s="183" t="s">
        <v>23</v>
      </c>
      <c r="H19" s="183" t="s">
        <v>23</v>
      </c>
      <c r="I19" s="183">
        <v>0</v>
      </c>
    </row>
    <row r="20" spans="1:13" s="173" customFormat="1" ht="30">
      <c r="A20" s="393"/>
      <c r="B20" s="402"/>
      <c r="C20" s="178" t="s">
        <v>108</v>
      </c>
      <c r="D20" s="182"/>
      <c r="E20" s="183"/>
      <c r="F20" s="183"/>
      <c r="G20" s="183"/>
      <c r="H20" s="183"/>
      <c r="I20" s="183"/>
    </row>
    <row r="21" spans="1:13">
      <c r="A21" s="390"/>
      <c r="B21" s="390"/>
      <c r="C21" s="390"/>
      <c r="D21" s="390"/>
      <c r="E21" s="390"/>
      <c r="F21" s="189"/>
      <c r="G21" s="190"/>
      <c r="H21" s="191"/>
      <c r="I21" s="192"/>
    </row>
    <row r="22" spans="1:13">
      <c r="B22" s="193"/>
      <c r="C22" s="193"/>
      <c r="D22" s="194"/>
      <c r="E22" s="195"/>
      <c r="F22" s="195"/>
      <c r="G22" s="196"/>
    </row>
    <row r="23" spans="1:13">
      <c r="G23" s="173"/>
      <c r="I23" s="197"/>
    </row>
    <row r="24" spans="1:13">
      <c r="A24" s="390" t="s">
        <v>64</v>
      </c>
      <c r="B24" s="390"/>
      <c r="C24" s="390"/>
      <c r="D24" s="390"/>
      <c r="G24" s="173"/>
      <c r="I24" s="198" t="s">
        <v>79</v>
      </c>
    </row>
    <row r="27" spans="1:13">
      <c r="A27" s="390" t="s">
        <v>65</v>
      </c>
      <c r="B27" s="390"/>
      <c r="C27" s="199"/>
    </row>
    <row r="28" spans="1:13">
      <c r="A28" s="390" t="s">
        <v>66</v>
      </c>
      <c r="B28" s="390"/>
      <c r="C28" s="199"/>
    </row>
    <row r="31" spans="1:13">
      <c r="G31" s="197"/>
      <c r="H31" s="200"/>
      <c r="I31" s="197"/>
    </row>
    <row r="32" spans="1:13">
      <c r="G32" s="197"/>
      <c r="H32" s="197"/>
      <c r="I32" s="197"/>
    </row>
    <row r="33" spans="7:9">
      <c r="G33" s="197"/>
      <c r="H33" s="197"/>
      <c r="I33" s="197"/>
    </row>
    <row r="34" spans="7:9">
      <c r="H34" s="197"/>
      <c r="I34" s="197"/>
    </row>
  </sheetData>
  <mergeCells count="15">
    <mergeCell ref="A10:I10"/>
    <mergeCell ref="D1:I1"/>
    <mergeCell ref="A2:I2"/>
    <mergeCell ref="A3:I3"/>
    <mergeCell ref="A4:I4"/>
    <mergeCell ref="A5:I5"/>
    <mergeCell ref="A6:I6"/>
    <mergeCell ref="A24:D24"/>
    <mergeCell ref="A27:B27"/>
    <mergeCell ref="A28:B28"/>
    <mergeCell ref="A11:A15"/>
    <mergeCell ref="B11:B15"/>
    <mergeCell ref="A16:A20"/>
    <mergeCell ref="B16:B20"/>
    <mergeCell ref="A21:E2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4"/>
  <sheetViews>
    <sheetView tabSelected="1" topLeftCell="B1" workbookViewId="0">
      <selection activeCell="H15" sqref="H15"/>
    </sheetView>
  </sheetViews>
  <sheetFormatPr defaultRowHeight="15"/>
  <cols>
    <col min="1" max="1" width="15" style="164" hidden="1" customWidth="1"/>
    <col min="2" max="2" width="27.140625" style="164" customWidth="1"/>
    <col min="3" max="3" width="26.140625" style="164" customWidth="1"/>
    <col min="4" max="4" width="15.85546875" style="164" customWidth="1"/>
    <col min="5" max="5" width="13.5703125" style="164" customWidth="1"/>
    <col min="6" max="6" width="13.5703125" style="254" customWidth="1"/>
    <col min="7" max="7" width="11.7109375" style="164" customWidth="1"/>
    <col min="8" max="8" width="63.5703125" style="164" customWidth="1"/>
    <col min="9" max="9" width="10.7109375" style="164" customWidth="1"/>
    <col min="10" max="10" width="11.85546875" style="164" customWidth="1"/>
    <col min="11" max="16384" width="9.140625" style="164"/>
  </cols>
  <sheetData>
    <row r="1" spans="1:10">
      <c r="D1" s="395" t="s">
        <v>121</v>
      </c>
      <c r="E1" s="395"/>
    </row>
    <row r="2" spans="1:10" ht="18.75" customHeight="1">
      <c r="A2" s="391" t="s">
        <v>80</v>
      </c>
      <c r="B2" s="391"/>
      <c r="C2" s="391"/>
      <c r="D2" s="391"/>
      <c r="E2" s="391"/>
      <c r="F2" s="245"/>
    </row>
    <row r="3" spans="1:10" ht="20.25" customHeight="1">
      <c r="A3" s="391" t="s">
        <v>266</v>
      </c>
      <c r="B3" s="391"/>
      <c r="C3" s="391"/>
      <c r="D3" s="391"/>
      <c r="E3" s="391"/>
      <c r="F3" s="245"/>
    </row>
    <row r="4" spans="1:10" ht="18.75" customHeight="1">
      <c r="A4" s="391" t="s">
        <v>267</v>
      </c>
      <c r="B4" s="391"/>
      <c r="C4" s="391"/>
      <c r="D4" s="391"/>
      <c r="E4" s="391"/>
      <c r="F4" s="245"/>
    </row>
    <row r="5" spans="1:10" ht="18" customHeight="1">
      <c r="A5" s="391" t="s">
        <v>110</v>
      </c>
      <c r="B5" s="391"/>
      <c r="C5" s="391"/>
      <c r="D5" s="391"/>
      <c r="E5" s="391"/>
      <c r="F5" s="245"/>
    </row>
    <row r="6" spans="1:10" ht="16.5" customHeight="1">
      <c r="A6" s="392" t="s">
        <v>111</v>
      </c>
      <c r="B6" s="392"/>
      <c r="C6" s="392"/>
      <c r="D6" s="392"/>
      <c r="E6" s="392"/>
      <c r="F6" s="246"/>
    </row>
    <row r="7" spans="1:10" ht="7.5" customHeight="1">
      <c r="A7" s="165"/>
      <c r="B7" s="165"/>
      <c r="C7" s="165"/>
      <c r="D7" s="165"/>
      <c r="E7" s="165"/>
      <c r="F7" s="247"/>
    </row>
    <row r="8" spans="1:10" s="171" customFormat="1" ht="66.75" customHeight="1">
      <c r="A8" s="167" t="s">
        <v>82</v>
      </c>
      <c r="B8" s="264" t="s">
        <v>7</v>
      </c>
      <c r="C8" s="264" t="s">
        <v>81</v>
      </c>
      <c r="D8" s="264" t="s">
        <v>265</v>
      </c>
      <c r="E8" s="264" t="s">
        <v>109</v>
      </c>
      <c r="F8" s="248"/>
      <c r="H8" s="451"/>
    </row>
    <row r="9" spans="1:10" s="173" customFormat="1" ht="15.75">
      <c r="A9" s="172">
        <v>1</v>
      </c>
      <c r="B9" s="172">
        <v>1</v>
      </c>
      <c r="C9" s="172">
        <v>2</v>
      </c>
      <c r="D9" s="172">
        <v>3</v>
      </c>
      <c r="E9" s="172">
        <v>4</v>
      </c>
      <c r="F9" s="246"/>
      <c r="H9" s="450"/>
    </row>
    <row r="10" spans="1:10" s="173" customFormat="1" hidden="1">
      <c r="A10" s="397" t="s">
        <v>60</v>
      </c>
      <c r="B10" s="397"/>
      <c r="C10" s="397"/>
      <c r="D10" s="397"/>
      <c r="E10" s="397"/>
      <c r="F10" s="249"/>
    </row>
    <row r="11" spans="1:10" s="173" customFormat="1" ht="22.5" customHeight="1">
      <c r="A11" s="398" t="s">
        <v>83</v>
      </c>
      <c r="B11" s="398" t="s">
        <v>174</v>
      </c>
      <c r="C11" s="174" t="s">
        <v>86</v>
      </c>
      <c r="D11" s="175">
        <f>D12+D13+D14+D15</f>
        <v>364009</v>
      </c>
      <c r="E11" s="175">
        <f>E12+E13+E14+E15</f>
        <v>33511.4</v>
      </c>
      <c r="F11" s="250"/>
      <c r="H11" s="177"/>
      <c r="I11" s="188"/>
      <c r="J11" s="257"/>
    </row>
    <row r="12" spans="1:10" s="173" customFormat="1">
      <c r="A12" s="398"/>
      <c r="B12" s="398"/>
      <c r="C12" s="176" t="s">
        <v>46</v>
      </c>
      <c r="D12" s="175">
        <f t="shared" ref="D12" si="0">D17+D27+D37+D42+D47+D52+D57+D62+D67+D82+D87+D32+D72+D22+D77</f>
        <v>121885.8</v>
      </c>
      <c r="E12" s="175">
        <f>E17+E27+E37+E42+E47+E52+E57+E62+E67+E82+E87+E32+E72+E22+E77</f>
        <v>17130</v>
      </c>
      <c r="F12" s="250"/>
      <c r="I12" s="188"/>
      <c r="J12" s="257"/>
    </row>
    <row r="13" spans="1:10" s="173" customFormat="1" ht="19.5" customHeight="1">
      <c r="A13" s="398"/>
      <c r="B13" s="398"/>
      <c r="C13" s="178" t="s">
        <v>21</v>
      </c>
      <c r="D13" s="175">
        <f t="shared" ref="D13:E13" si="1">D18+D28+D38+D43+D48+D53+D58+D63+D68+D83+D88+D33+D73+D23+D78</f>
        <v>79638.5</v>
      </c>
      <c r="E13" s="175">
        <f t="shared" si="1"/>
        <v>3455.5</v>
      </c>
      <c r="F13" s="250"/>
      <c r="I13" s="188"/>
      <c r="J13" s="257"/>
    </row>
    <row r="14" spans="1:10" s="173" customFormat="1">
      <c r="A14" s="398"/>
      <c r="B14" s="398"/>
      <c r="C14" s="176" t="s">
        <v>22</v>
      </c>
      <c r="D14" s="175">
        <f t="shared" ref="D14" si="2">D19+D29+D39+D44+D49+D54+D59+D64+D69+D84+D89+D34+D74+D24+D79</f>
        <v>136793.20000000001</v>
      </c>
      <c r="E14" s="175">
        <f>E19+E29+E39+E44+E49+E54+E59+E64+E69+E84+E89+E34+E74+E24+E79</f>
        <v>12521</v>
      </c>
      <c r="F14" s="250"/>
      <c r="I14" s="188"/>
      <c r="J14" s="257"/>
    </row>
    <row r="15" spans="1:10" s="173" customFormat="1" ht="21" customHeight="1">
      <c r="A15" s="398"/>
      <c r="B15" s="398"/>
      <c r="C15" s="178" t="s">
        <v>108</v>
      </c>
      <c r="D15" s="175">
        <f t="shared" ref="D15" si="3">D20+D30+D40+D45+D50+D55+D60+D65+D70+D85+D90+D35+D75+D25+D80</f>
        <v>25691.500000000004</v>
      </c>
      <c r="E15" s="175">
        <f>E20+E30+E40+E45+E50+E55+E60+E65+E70+E85+E90+E35+E75+E25+E80</f>
        <v>404.9</v>
      </c>
      <c r="F15" s="250"/>
      <c r="I15" s="188"/>
      <c r="J15" s="257"/>
    </row>
    <row r="16" spans="1:10" s="173" customFormat="1" ht="18.75" customHeight="1">
      <c r="A16" s="393" t="s">
        <v>84</v>
      </c>
      <c r="B16" s="416" t="s">
        <v>97</v>
      </c>
      <c r="C16" s="174" t="s">
        <v>86</v>
      </c>
      <c r="D16" s="258">
        <f>D17+D18+D19+D20</f>
        <v>128632</v>
      </c>
      <c r="E16" s="258">
        <f>E17+E18+E19+E20</f>
        <v>5548.8</v>
      </c>
      <c r="F16" s="251"/>
      <c r="G16" s="177"/>
    </row>
    <row r="17" spans="1:10" s="173" customFormat="1">
      <c r="A17" s="393"/>
      <c r="B17" s="416"/>
      <c r="C17" s="176" t="s">
        <v>46</v>
      </c>
      <c r="D17" s="259">
        <v>31641.1</v>
      </c>
      <c r="E17" s="183">
        <v>1352.2</v>
      </c>
      <c r="F17" s="252"/>
      <c r="G17" s="177"/>
      <c r="J17" s="185"/>
    </row>
    <row r="18" spans="1:10" s="173" customFormat="1" ht="19.5" customHeight="1">
      <c r="A18" s="393"/>
      <c r="B18" s="416"/>
      <c r="C18" s="178" t="s">
        <v>21</v>
      </c>
      <c r="D18" s="259">
        <v>79638.5</v>
      </c>
      <c r="E18" s="183">
        <v>3455.5</v>
      </c>
      <c r="F18" s="252"/>
      <c r="G18" s="177"/>
    </row>
    <row r="19" spans="1:10" s="173" customFormat="1" ht="15.75" customHeight="1">
      <c r="A19" s="393"/>
      <c r="B19" s="416"/>
      <c r="C19" s="176" t="s">
        <v>22</v>
      </c>
      <c r="D19" s="259">
        <f>17352.4</f>
        <v>17352.400000000001</v>
      </c>
      <c r="E19" s="183">
        <v>741.1</v>
      </c>
      <c r="F19" s="252"/>
      <c r="G19" s="177"/>
    </row>
    <row r="20" spans="1:10" s="173" customFormat="1" ht="18" customHeight="1">
      <c r="A20" s="393"/>
      <c r="B20" s="416"/>
      <c r="C20" s="178" t="s">
        <v>108</v>
      </c>
      <c r="D20" s="259">
        <v>0</v>
      </c>
      <c r="E20" s="183">
        <v>0</v>
      </c>
      <c r="F20" s="252"/>
      <c r="G20" s="177"/>
    </row>
    <row r="21" spans="1:10" s="203" customFormat="1" ht="16.5" customHeight="1">
      <c r="A21" s="393" t="s">
        <v>87</v>
      </c>
      <c r="B21" s="410" t="s">
        <v>175</v>
      </c>
      <c r="C21" s="174" t="s">
        <v>86</v>
      </c>
      <c r="D21" s="259">
        <f>D22+D23+D24+D25</f>
        <v>8406.6</v>
      </c>
      <c r="E21" s="259">
        <f>E22+E23+E24+E25</f>
        <v>760.1</v>
      </c>
      <c r="F21" s="252"/>
    </row>
    <row r="22" spans="1:10" s="203" customFormat="1" ht="16.5" customHeight="1">
      <c r="A22" s="393"/>
      <c r="B22" s="411"/>
      <c r="C22" s="176" t="s">
        <v>46</v>
      </c>
      <c r="D22" s="183">
        <v>0</v>
      </c>
      <c r="E22" s="183">
        <v>0</v>
      </c>
      <c r="F22" s="252"/>
    </row>
    <row r="23" spans="1:10" s="203" customFormat="1" ht="16.5" customHeight="1">
      <c r="A23" s="393"/>
      <c r="B23" s="411"/>
      <c r="C23" s="178" t="s">
        <v>21</v>
      </c>
      <c r="D23" s="183">
        <v>0</v>
      </c>
      <c r="E23" s="183">
        <v>0</v>
      </c>
      <c r="F23" s="252"/>
    </row>
    <row r="24" spans="1:10" s="203" customFormat="1" ht="16.5" customHeight="1">
      <c r="A24" s="393"/>
      <c r="B24" s="411"/>
      <c r="C24" s="176" t="s">
        <v>22</v>
      </c>
      <c r="D24" s="259">
        <v>8406.6</v>
      </c>
      <c r="E24" s="183">
        <f>376.5+383.6</f>
        <v>760.1</v>
      </c>
      <c r="F24" s="252"/>
    </row>
    <row r="25" spans="1:10" s="203" customFormat="1" ht="17.25" customHeight="1">
      <c r="A25" s="393"/>
      <c r="B25" s="412"/>
      <c r="C25" s="178" t="s">
        <v>108</v>
      </c>
      <c r="D25" s="259"/>
      <c r="E25" s="183"/>
      <c r="F25" s="252"/>
    </row>
    <row r="26" spans="1:10" s="173" customFormat="1" ht="18" customHeight="1">
      <c r="A26" s="393" t="s">
        <v>88</v>
      </c>
      <c r="B26" s="398" t="s">
        <v>98</v>
      </c>
      <c r="C26" s="174" t="s">
        <v>86</v>
      </c>
      <c r="D26" s="181">
        <f>D27+D28+D29+D30</f>
        <v>9333.8000000000011</v>
      </c>
      <c r="E26" s="181">
        <f>E27+E28+E29+E30</f>
        <v>699.5</v>
      </c>
      <c r="F26" s="203"/>
    </row>
    <row r="27" spans="1:10" s="173" customFormat="1">
      <c r="A27" s="393"/>
      <c r="B27" s="398"/>
      <c r="C27" s="176" t="s">
        <v>46</v>
      </c>
      <c r="D27" s="183">
        <f>4659.2</f>
        <v>4659.2</v>
      </c>
      <c r="E27" s="183">
        <v>0</v>
      </c>
      <c r="F27" s="203"/>
      <c r="G27" s="203"/>
    </row>
    <row r="28" spans="1:10" s="173" customFormat="1" ht="19.5" customHeight="1">
      <c r="A28" s="393"/>
      <c r="B28" s="398"/>
      <c r="C28" s="178" t="s">
        <v>21</v>
      </c>
      <c r="D28" s="183">
        <v>0</v>
      </c>
      <c r="E28" s="183">
        <v>0</v>
      </c>
      <c r="F28" s="203"/>
      <c r="G28" s="203"/>
    </row>
    <row r="29" spans="1:10" s="173" customFormat="1">
      <c r="A29" s="393"/>
      <c r="B29" s="398"/>
      <c r="C29" s="176" t="s">
        <v>22</v>
      </c>
      <c r="D29" s="260">
        <v>3468.4</v>
      </c>
      <c r="E29" s="183">
        <v>621.9</v>
      </c>
      <c r="F29" s="203"/>
      <c r="G29" s="203"/>
    </row>
    <row r="30" spans="1:10" s="173" customFormat="1" ht="18.75" customHeight="1">
      <c r="A30" s="393"/>
      <c r="B30" s="398"/>
      <c r="C30" s="178" t="s">
        <v>108</v>
      </c>
      <c r="D30" s="261">
        <v>1206.2</v>
      </c>
      <c r="E30" s="183">
        <v>77.599999999999994</v>
      </c>
      <c r="F30" s="203"/>
      <c r="G30" s="203"/>
    </row>
    <row r="31" spans="1:10" s="203" customFormat="1" ht="15" customHeight="1">
      <c r="A31" s="404"/>
      <c r="B31" s="421" t="s">
        <v>147</v>
      </c>
      <c r="C31" s="174" t="s">
        <v>86</v>
      </c>
      <c r="D31" s="259">
        <f>D32+D33+D34+D35</f>
        <v>851.2</v>
      </c>
      <c r="E31" s="259">
        <f>E32+E33+E34+E35</f>
        <v>851.1</v>
      </c>
    </row>
    <row r="32" spans="1:10" s="203" customFormat="1" ht="15" customHeight="1">
      <c r="A32" s="405"/>
      <c r="B32" s="422"/>
      <c r="C32" s="176" t="s">
        <v>46</v>
      </c>
      <c r="D32" s="259">
        <v>851.2</v>
      </c>
      <c r="E32" s="259">
        <v>851.1</v>
      </c>
    </row>
    <row r="33" spans="1:8" s="203" customFormat="1" ht="17.25" customHeight="1">
      <c r="A33" s="405"/>
      <c r="B33" s="422"/>
      <c r="C33" s="178" t="s">
        <v>21</v>
      </c>
      <c r="D33" s="183">
        <v>0</v>
      </c>
      <c r="E33" s="183">
        <v>0</v>
      </c>
    </row>
    <row r="34" spans="1:8" s="203" customFormat="1">
      <c r="A34" s="405"/>
      <c r="B34" s="422"/>
      <c r="C34" s="176" t="s">
        <v>22</v>
      </c>
      <c r="D34" s="183">
        <v>0</v>
      </c>
      <c r="E34" s="183">
        <v>0</v>
      </c>
    </row>
    <row r="35" spans="1:8" s="203" customFormat="1" ht="18" customHeight="1">
      <c r="A35" s="406"/>
      <c r="B35" s="423"/>
      <c r="C35" s="178" t="s">
        <v>108</v>
      </c>
      <c r="D35" s="183">
        <v>0</v>
      </c>
      <c r="E35" s="183">
        <v>0</v>
      </c>
    </row>
    <row r="36" spans="1:8" s="173" customFormat="1" ht="52.5" customHeight="1">
      <c r="A36" s="393" t="s">
        <v>89</v>
      </c>
      <c r="B36" s="403" t="s">
        <v>99</v>
      </c>
      <c r="C36" s="174" t="s">
        <v>86</v>
      </c>
      <c r="D36" s="181">
        <f>D37+D38+D39+D40</f>
        <v>140943.1</v>
      </c>
      <c r="E36" s="181">
        <f>E37+E38+E39+E40</f>
        <v>0</v>
      </c>
      <c r="F36" s="203"/>
      <c r="G36" s="203"/>
    </row>
    <row r="37" spans="1:8" s="173" customFormat="1">
      <c r="A37" s="393"/>
      <c r="B37" s="403"/>
      <c r="C37" s="176" t="s">
        <v>46</v>
      </c>
      <c r="D37" s="186">
        <v>66462.8</v>
      </c>
      <c r="E37" s="186"/>
      <c r="F37" s="203"/>
      <c r="G37" s="203"/>
    </row>
    <row r="38" spans="1:8" s="173" customFormat="1" ht="16.5" customHeight="1">
      <c r="A38" s="393"/>
      <c r="B38" s="403"/>
      <c r="C38" s="178" t="s">
        <v>21</v>
      </c>
      <c r="D38" s="183">
        <v>0</v>
      </c>
      <c r="E38" s="183">
        <v>0</v>
      </c>
      <c r="F38" s="203"/>
      <c r="G38" s="203"/>
    </row>
    <row r="39" spans="1:8" s="173" customFormat="1">
      <c r="A39" s="393"/>
      <c r="B39" s="403"/>
      <c r="C39" s="176" t="s">
        <v>22</v>
      </c>
      <c r="D39" s="262">
        <v>52434.8</v>
      </c>
      <c r="E39" s="186"/>
      <c r="F39" s="203"/>
      <c r="G39" s="203"/>
    </row>
    <row r="40" spans="1:8" s="173" customFormat="1" ht="18.75" customHeight="1">
      <c r="A40" s="393"/>
      <c r="B40" s="403"/>
      <c r="C40" s="178" t="s">
        <v>108</v>
      </c>
      <c r="D40" s="262">
        <v>22045.5</v>
      </c>
      <c r="E40" s="186"/>
      <c r="F40" s="203"/>
      <c r="G40" s="203"/>
    </row>
    <row r="41" spans="1:8" s="173" customFormat="1" ht="17.25" customHeight="1">
      <c r="A41" s="393" t="s">
        <v>90</v>
      </c>
      <c r="B41" s="403" t="s">
        <v>100</v>
      </c>
      <c r="C41" s="174" t="s">
        <v>86</v>
      </c>
      <c r="D41" s="181">
        <f>D42+D43+D44</f>
        <v>207.6</v>
      </c>
      <c r="E41" s="181">
        <f>E42+E43+E44</f>
        <v>28</v>
      </c>
      <c r="F41" s="203"/>
      <c r="G41" s="203"/>
      <c r="H41" s="188"/>
    </row>
    <row r="42" spans="1:8" s="173" customFormat="1" ht="18" customHeight="1">
      <c r="A42" s="393"/>
      <c r="B42" s="403"/>
      <c r="C42" s="176" t="s">
        <v>46</v>
      </c>
      <c r="D42" s="183">
        <v>0</v>
      </c>
      <c r="E42" s="183">
        <v>0</v>
      </c>
      <c r="F42" s="203"/>
      <c r="G42" s="203"/>
    </row>
    <row r="43" spans="1:8" s="173" customFormat="1" ht="18" customHeight="1">
      <c r="A43" s="393"/>
      <c r="B43" s="403"/>
      <c r="C43" s="178" t="s">
        <v>21</v>
      </c>
      <c r="D43" s="183">
        <v>0</v>
      </c>
      <c r="E43" s="183">
        <v>0</v>
      </c>
      <c r="F43" s="203"/>
      <c r="G43" s="203"/>
    </row>
    <row r="44" spans="1:8" s="173" customFormat="1">
      <c r="A44" s="393"/>
      <c r="B44" s="403"/>
      <c r="C44" s="176" t="s">
        <v>22</v>
      </c>
      <c r="D44" s="183">
        <v>207.6</v>
      </c>
      <c r="E44" s="183">
        <v>28</v>
      </c>
      <c r="F44" s="203"/>
      <c r="G44" s="203"/>
    </row>
    <row r="45" spans="1:8" s="173" customFormat="1" ht="17.25" customHeight="1">
      <c r="A45" s="393"/>
      <c r="B45" s="403"/>
      <c r="C45" s="178" t="s">
        <v>108</v>
      </c>
      <c r="D45" s="183">
        <v>0</v>
      </c>
      <c r="E45" s="183">
        <v>0</v>
      </c>
      <c r="F45" s="203"/>
      <c r="G45" s="203"/>
    </row>
    <row r="46" spans="1:8" s="173" customFormat="1" ht="18.75" customHeight="1">
      <c r="A46" s="393" t="s">
        <v>91</v>
      </c>
      <c r="B46" s="403" t="s">
        <v>101</v>
      </c>
      <c r="C46" s="174" t="s">
        <v>86</v>
      </c>
      <c r="D46" s="181">
        <f>D47+D48+D49</f>
        <v>786</v>
      </c>
      <c r="E46" s="181">
        <f>E47+E48+E49</f>
        <v>0</v>
      </c>
      <c r="F46" s="203"/>
      <c r="G46" s="203"/>
    </row>
    <row r="47" spans="1:8" s="173" customFormat="1">
      <c r="A47" s="393"/>
      <c r="B47" s="403"/>
      <c r="C47" s="176" t="s">
        <v>46</v>
      </c>
      <c r="D47" s="183">
        <v>0</v>
      </c>
      <c r="E47" s="183">
        <v>0</v>
      </c>
      <c r="F47" s="203"/>
      <c r="G47" s="203"/>
    </row>
    <row r="48" spans="1:8" s="173" customFormat="1" ht="15.75" customHeight="1">
      <c r="A48" s="393"/>
      <c r="B48" s="403"/>
      <c r="C48" s="178" t="s">
        <v>21</v>
      </c>
      <c r="D48" s="183">
        <v>0</v>
      </c>
      <c r="E48" s="183">
        <v>0</v>
      </c>
      <c r="F48" s="203"/>
      <c r="G48" s="203"/>
    </row>
    <row r="49" spans="1:7" s="173" customFormat="1">
      <c r="A49" s="393"/>
      <c r="B49" s="403"/>
      <c r="C49" s="176" t="s">
        <v>22</v>
      </c>
      <c r="D49" s="183">
        <v>786</v>
      </c>
      <c r="E49" s="183"/>
      <c r="F49" s="203"/>
      <c r="G49" s="203"/>
    </row>
    <row r="50" spans="1:7" s="173" customFormat="1" ht="16.5" customHeight="1">
      <c r="A50" s="393"/>
      <c r="B50" s="403"/>
      <c r="C50" s="178" t="s">
        <v>108</v>
      </c>
      <c r="D50" s="183">
        <v>0</v>
      </c>
      <c r="E50" s="183">
        <v>0</v>
      </c>
      <c r="F50" s="203"/>
      <c r="G50" s="203"/>
    </row>
    <row r="51" spans="1:7" s="173" customFormat="1" ht="20.25" customHeight="1">
      <c r="A51" s="393" t="s">
        <v>92</v>
      </c>
      <c r="B51" s="403" t="s">
        <v>102</v>
      </c>
      <c r="C51" s="174" t="s">
        <v>86</v>
      </c>
      <c r="D51" s="183">
        <f>D52+D53+D54+D55</f>
        <v>8000</v>
      </c>
      <c r="E51" s="183">
        <f>E52+E53+E54+E55</f>
        <v>1074.8</v>
      </c>
      <c r="F51" s="203"/>
      <c r="G51" s="203"/>
    </row>
    <row r="52" spans="1:7" s="173" customFormat="1">
      <c r="A52" s="393"/>
      <c r="B52" s="403"/>
      <c r="C52" s="176" t="s">
        <v>46</v>
      </c>
      <c r="D52" s="183">
        <v>0</v>
      </c>
      <c r="E52" s="183">
        <v>0</v>
      </c>
      <c r="F52" s="203"/>
      <c r="G52" s="203"/>
    </row>
    <row r="53" spans="1:7" s="173" customFormat="1" ht="19.5" customHeight="1">
      <c r="A53" s="393"/>
      <c r="B53" s="403"/>
      <c r="C53" s="178" t="s">
        <v>21</v>
      </c>
      <c r="D53" s="183">
        <v>0</v>
      </c>
      <c r="E53" s="183">
        <v>0</v>
      </c>
      <c r="F53" s="203"/>
      <c r="G53" s="203"/>
    </row>
    <row r="54" spans="1:7" s="173" customFormat="1">
      <c r="A54" s="393"/>
      <c r="B54" s="403"/>
      <c r="C54" s="176" t="s">
        <v>22</v>
      </c>
      <c r="D54" s="262">
        <v>5697.6</v>
      </c>
      <c r="E54" s="186">
        <v>747.5</v>
      </c>
      <c r="F54" s="203"/>
      <c r="G54" s="203"/>
    </row>
    <row r="55" spans="1:7" s="173" customFormat="1" ht="21.75" customHeight="1">
      <c r="A55" s="393"/>
      <c r="B55" s="403"/>
      <c r="C55" s="178" t="s">
        <v>108</v>
      </c>
      <c r="D55" s="262">
        <v>2302.4</v>
      </c>
      <c r="E55" s="256">
        <v>327.3</v>
      </c>
      <c r="F55" s="203"/>
      <c r="G55" s="203"/>
    </row>
    <row r="56" spans="1:7" s="173" customFormat="1" ht="19.5" customHeight="1">
      <c r="A56" s="393" t="s">
        <v>93</v>
      </c>
      <c r="B56" s="413" t="s">
        <v>103</v>
      </c>
      <c r="C56" s="174" t="s">
        <v>86</v>
      </c>
      <c r="D56" s="181">
        <f>D57+D58+D59+D60</f>
        <v>13737.4</v>
      </c>
      <c r="E56" s="181">
        <f>E57+E58+E59+E60</f>
        <v>0</v>
      </c>
      <c r="F56" s="203"/>
      <c r="G56" s="203"/>
    </row>
    <row r="57" spans="1:7" s="173" customFormat="1">
      <c r="A57" s="393"/>
      <c r="B57" s="414"/>
      <c r="C57" s="176" t="s">
        <v>46</v>
      </c>
      <c r="D57" s="183">
        <v>0</v>
      </c>
      <c r="E57" s="183">
        <v>0</v>
      </c>
      <c r="F57" s="203"/>
      <c r="G57" s="203"/>
    </row>
    <row r="58" spans="1:7" s="173" customFormat="1" ht="19.5" customHeight="1">
      <c r="A58" s="393"/>
      <c r="B58" s="414"/>
      <c r="C58" s="178" t="s">
        <v>21</v>
      </c>
      <c r="D58" s="183">
        <v>0</v>
      </c>
      <c r="E58" s="183">
        <v>0</v>
      </c>
      <c r="F58" s="203"/>
      <c r="G58" s="203"/>
    </row>
    <row r="59" spans="1:7" s="173" customFormat="1" ht="17.25" customHeight="1">
      <c r="A59" s="393"/>
      <c r="B59" s="414"/>
      <c r="C59" s="176" t="s">
        <v>22</v>
      </c>
      <c r="D59" s="183">
        <v>13600</v>
      </c>
      <c r="E59" s="186">
        <v>0</v>
      </c>
      <c r="F59" s="203"/>
      <c r="G59" s="203"/>
    </row>
    <row r="60" spans="1:7" s="173" customFormat="1" ht="111" customHeight="1">
      <c r="A60" s="393"/>
      <c r="B60" s="415"/>
      <c r="C60" s="178" t="s">
        <v>108</v>
      </c>
      <c r="D60" s="183">
        <v>137.4</v>
      </c>
      <c r="E60" s="186">
        <v>0</v>
      </c>
      <c r="F60" s="203"/>
      <c r="G60" s="203"/>
    </row>
    <row r="61" spans="1:7" s="173" customFormat="1" ht="18.75" customHeight="1">
      <c r="A61" s="393" t="s">
        <v>94</v>
      </c>
      <c r="B61" s="403" t="s">
        <v>104</v>
      </c>
      <c r="C61" s="174" t="s">
        <v>86</v>
      </c>
      <c r="D61" s="181">
        <f>D62+D63+D64</f>
        <v>8300</v>
      </c>
      <c r="E61" s="181">
        <f>E62+E63+E64</f>
        <v>2.7</v>
      </c>
      <c r="F61" s="203"/>
      <c r="G61" s="203"/>
    </row>
    <row r="62" spans="1:7" s="173" customFormat="1">
      <c r="A62" s="393"/>
      <c r="B62" s="403"/>
      <c r="C62" s="176" t="s">
        <v>46</v>
      </c>
      <c r="D62" s="183">
        <v>0</v>
      </c>
      <c r="E62" s="183">
        <v>0</v>
      </c>
      <c r="F62" s="203"/>
      <c r="G62" s="203"/>
    </row>
    <row r="63" spans="1:7" s="173" customFormat="1" ht="22.5" customHeight="1">
      <c r="A63" s="393"/>
      <c r="B63" s="403"/>
      <c r="C63" s="178" t="s">
        <v>21</v>
      </c>
      <c r="D63" s="183">
        <v>0</v>
      </c>
      <c r="E63" s="183">
        <v>0</v>
      </c>
      <c r="F63" s="203"/>
      <c r="G63" s="203"/>
    </row>
    <row r="64" spans="1:7" s="173" customFormat="1">
      <c r="A64" s="393"/>
      <c r="B64" s="403"/>
      <c r="C64" s="176" t="s">
        <v>22</v>
      </c>
      <c r="D64" s="183">
        <v>8300</v>
      </c>
      <c r="E64" s="183">
        <v>2.7</v>
      </c>
      <c r="F64" s="203"/>
      <c r="G64" s="203"/>
    </row>
    <row r="65" spans="1:7" s="173" customFormat="1" ht="18" customHeight="1">
      <c r="A65" s="393"/>
      <c r="B65" s="403"/>
      <c r="C65" s="178" t="s">
        <v>108</v>
      </c>
      <c r="D65" s="183">
        <v>0</v>
      </c>
      <c r="E65" s="183">
        <v>0</v>
      </c>
      <c r="F65" s="203"/>
      <c r="G65" s="203"/>
    </row>
    <row r="66" spans="1:7" s="173" customFormat="1" ht="20.25" customHeight="1">
      <c r="A66" s="393" t="s">
        <v>95</v>
      </c>
      <c r="B66" s="403" t="s">
        <v>105</v>
      </c>
      <c r="C66" s="174" t="s">
        <v>86</v>
      </c>
      <c r="D66" s="183">
        <f>D67+D68+D69</f>
        <v>19700.5</v>
      </c>
      <c r="E66" s="183">
        <f>E67+E68+E69</f>
        <v>14522.7</v>
      </c>
      <c r="F66" s="203"/>
      <c r="G66" s="203"/>
    </row>
    <row r="67" spans="1:7" s="173" customFormat="1">
      <c r="A67" s="393"/>
      <c r="B67" s="403"/>
      <c r="C67" s="176" t="s">
        <v>46</v>
      </c>
      <c r="D67" s="183">
        <v>12726.5</v>
      </c>
      <c r="E67" s="183">
        <v>9381.7000000000007</v>
      </c>
      <c r="F67" s="203"/>
      <c r="G67" s="203"/>
    </row>
    <row r="68" spans="1:7" s="173" customFormat="1" ht="18" customHeight="1">
      <c r="A68" s="393"/>
      <c r="B68" s="403"/>
      <c r="C68" s="178" t="s">
        <v>21</v>
      </c>
      <c r="D68" s="183">
        <v>0</v>
      </c>
      <c r="E68" s="183">
        <v>0</v>
      </c>
      <c r="F68" s="203"/>
      <c r="G68" s="203"/>
    </row>
    <row r="69" spans="1:7" s="173" customFormat="1">
      <c r="A69" s="393"/>
      <c r="B69" s="403"/>
      <c r="C69" s="176" t="s">
        <v>22</v>
      </c>
      <c r="D69" s="263">
        <v>6974</v>
      </c>
      <c r="E69" s="183">
        <v>5141</v>
      </c>
      <c r="F69" s="203"/>
      <c r="G69" s="203"/>
    </row>
    <row r="70" spans="1:7" s="173" customFormat="1" ht="30.75" customHeight="1">
      <c r="A70" s="393"/>
      <c r="B70" s="403"/>
      <c r="C70" s="178" t="s">
        <v>108</v>
      </c>
      <c r="D70" s="263">
        <v>0</v>
      </c>
      <c r="E70" s="183">
        <v>0</v>
      </c>
      <c r="F70" s="203"/>
      <c r="G70" s="203"/>
    </row>
    <row r="71" spans="1:7" s="203" customFormat="1">
      <c r="A71" s="404"/>
      <c r="B71" s="407" t="s">
        <v>147</v>
      </c>
      <c r="C71" s="174" t="s">
        <v>86</v>
      </c>
      <c r="D71" s="263">
        <f>D72+D73+D74+D75</f>
        <v>5545</v>
      </c>
      <c r="E71" s="263">
        <f>E72+E73+E74+E75</f>
        <v>5545</v>
      </c>
    </row>
    <row r="72" spans="1:7" s="203" customFormat="1">
      <c r="A72" s="405"/>
      <c r="B72" s="408"/>
      <c r="C72" s="176" t="s">
        <v>46</v>
      </c>
      <c r="D72" s="263">
        <v>5545</v>
      </c>
      <c r="E72" s="186">
        <v>5545</v>
      </c>
    </row>
    <row r="73" spans="1:7" s="203" customFormat="1" ht="18" customHeight="1">
      <c r="A73" s="405"/>
      <c r="B73" s="408"/>
      <c r="C73" s="178" t="s">
        <v>21</v>
      </c>
      <c r="D73" s="263">
        <v>0</v>
      </c>
      <c r="E73" s="186">
        <v>0</v>
      </c>
    </row>
    <row r="74" spans="1:7" s="203" customFormat="1">
      <c r="A74" s="405"/>
      <c r="B74" s="408"/>
      <c r="C74" s="176" t="s">
        <v>22</v>
      </c>
      <c r="D74" s="263">
        <v>0</v>
      </c>
      <c r="E74" s="186">
        <v>0</v>
      </c>
    </row>
    <row r="75" spans="1:7" s="203" customFormat="1" ht="30.75" customHeight="1">
      <c r="A75" s="406"/>
      <c r="B75" s="409"/>
      <c r="C75" s="178" t="s">
        <v>108</v>
      </c>
      <c r="D75" s="263">
        <v>0</v>
      </c>
      <c r="E75" s="186">
        <v>0</v>
      </c>
    </row>
    <row r="76" spans="1:7" s="203" customFormat="1">
      <c r="A76" s="398" t="s">
        <v>96</v>
      </c>
      <c r="B76" s="424" t="s">
        <v>177</v>
      </c>
      <c r="C76" s="174" t="s">
        <v>86</v>
      </c>
      <c r="D76" s="181">
        <f>D77+D78+D79</f>
        <v>120.3</v>
      </c>
      <c r="E76" s="181">
        <v>0</v>
      </c>
    </row>
    <row r="77" spans="1:7" s="203" customFormat="1">
      <c r="A77" s="398"/>
      <c r="B77" s="425"/>
      <c r="C77" s="176" t="s">
        <v>46</v>
      </c>
      <c r="D77" s="186">
        <v>0</v>
      </c>
      <c r="E77" s="186">
        <v>0</v>
      </c>
    </row>
    <row r="78" spans="1:7" s="203" customFormat="1" ht="20.25" customHeight="1">
      <c r="A78" s="398"/>
      <c r="B78" s="425"/>
      <c r="C78" s="178" t="s">
        <v>21</v>
      </c>
      <c r="D78" s="186">
        <v>0</v>
      </c>
      <c r="E78" s="186">
        <v>0</v>
      </c>
    </row>
    <row r="79" spans="1:7" s="203" customFormat="1">
      <c r="A79" s="398"/>
      <c r="B79" s="425"/>
      <c r="C79" s="176" t="s">
        <v>22</v>
      </c>
      <c r="D79" s="263">
        <v>120.3</v>
      </c>
      <c r="E79" s="186">
        <v>0</v>
      </c>
    </row>
    <row r="80" spans="1:7" s="203" customFormat="1" ht="20.25" customHeight="1">
      <c r="A80" s="398"/>
      <c r="B80" s="426"/>
      <c r="C80" s="178" t="s">
        <v>108</v>
      </c>
      <c r="D80" s="263">
        <v>0</v>
      </c>
      <c r="E80" s="186">
        <v>0</v>
      </c>
    </row>
    <row r="81" spans="1:7" ht="18.75" customHeight="1">
      <c r="A81" s="398" t="s">
        <v>176</v>
      </c>
      <c r="B81" s="403" t="s">
        <v>106</v>
      </c>
      <c r="C81" s="174" t="s">
        <v>86</v>
      </c>
      <c r="D81" s="181">
        <f>D82+D83+D84</f>
        <v>8600</v>
      </c>
      <c r="E81" s="181">
        <v>0</v>
      </c>
      <c r="F81" s="203"/>
      <c r="G81" s="203"/>
    </row>
    <row r="82" spans="1:7">
      <c r="A82" s="398"/>
      <c r="B82" s="403"/>
      <c r="C82" s="176" t="s">
        <v>46</v>
      </c>
      <c r="D82" s="186">
        <v>0</v>
      </c>
      <c r="E82" s="186">
        <v>0</v>
      </c>
      <c r="F82" s="203"/>
      <c r="G82" s="203"/>
    </row>
    <row r="83" spans="1:7" ht="17.25" customHeight="1">
      <c r="A83" s="398"/>
      <c r="B83" s="403"/>
      <c r="C83" s="178" t="s">
        <v>21</v>
      </c>
      <c r="D83" s="186">
        <v>0</v>
      </c>
      <c r="E83" s="186">
        <v>0</v>
      </c>
      <c r="F83" s="203"/>
      <c r="G83" s="203"/>
    </row>
    <row r="84" spans="1:7">
      <c r="A84" s="398"/>
      <c r="B84" s="403"/>
      <c r="C84" s="176" t="s">
        <v>22</v>
      </c>
      <c r="D84" s="183">
        <v>8600</v>
      </c>
      <c r="E84" s="186">
        <v>0</v>
      </c>
      <c r="F84" s="203"/>
      <c r="G84" s="203"/>
    </row>
    <row r="85" spans="1:7" ht="15.75" customHeight="1">
      <c r="A85" s="398"/>
      <c r="B85" s="403"/>
      <c r="C85" s="178" t="s">
        <v>108</v>
      </c>
      <c r="D85" s="183">
        <v>0</v>
      </c>
      <c r="E85" s="186">
        <v>0</v>
      </c>
      <c r="F85" s="203"/>
      <c r="G85" s="203"/>
    </row>
    <row r="86" spans="1:7" ht="16.5" customHeight="1">
      <c r="A86" s="398" t="s">
        <v>178</v>
      </c>
      <c r="B86" s="403" t="s">
        <v>107</v>
      </c>
      <c r="C86" s="174" t="s">
        <v>86</v>
      </c>
      <c r="D86" s="181">
        <f>D87+D88+D89</f>
        <v>10845.5</v>
      </c>
      <c r="E86" s="181">
        <f>E87+E88+E89</f>
        <v>4478.7</v>
      </c>
      <c r="F86" s="203"/>
      <c r="G86" s="203"/>
    </row>
    <row r="87" spans="1:7">
      <c r="A87" s="398"/>
      <c r="B87" s="403"/>
      <c r="C87" s="176" t="s">
        <v>46</v>
      </c>
      <c r="D87" s="183">
        <v>0</v>
      </c>
      <c r="E87" s="186">
        <v>0</v>
      </c>
      <c r="F87" s="203"/>
      <c r="G87" s="203"/>
    </row>
    <row r="88" spans="1:7" ht="17.25" customHeight="1">
      <c r="A88" s="398"/>
      <c r="B88" s="403"/>
      <c r="C88" s="178" t="s">
        <v>21</v>
      </c>
      <c r="D88" s="183">
        <v>0</v>
      </c>
      <c r="E88" s="186">
        <v>0</v>
      </c>
      <c r="F88" s="203"/>
      <c r="G88" s="203"/>
    </row>
    <row r="89" spans="1:7">
      <c r="A89" s="398"/>
      <c r="B89" s="403"/>
      <c r="C89" s="176" t="s">
        <v>22</v>
      </c>
      <c r="D89" s="263">
        <v>10845.5</v>
      </c>
      <c r="E89" s="186">
        <v>4478.7</v>
      </c>
      <c r="F89" s="203"/>
      <c r="G89" s="203"/>
    </row>
    <row r="90" spans="1:7" ht="16.5" customHeight="1">
      <c r="A90" s="398"/>
      <c r="B90" s="403"/>
      <c r="C90" s="178" t="s">
        <v>108</v>
      </c>
      <c r="D90" s="183">
        <v>0</v>
      </c>
      <c r="E90" s="183">
        <v>0</v>
      </c>
      <c r="F90" s="203"/>
      <c r="G90" s="203"/>
    </row>
    <row r="91" spans="1:7">
      <c r="A91" s="255"/>
      <c r="B91" s="255"/>
      <c r="C91" s="255"/>
      <c r="D91" s="255"/>
      <c r="E91" s="192"/>
      <c r="F91" s="203"/>
      <c r="G91" s="203"/>
    </row>
    <row r="92" spans="1:7">
      <c r="B92" s="193"/>
      <c r="C92" s="193"/>
      <c r="D92" s="194"/>
      <c r="F92" s="203"/>
      <c r="G92" s="203"/>
    </row>
    <row r="93" spans="1:7">
      <c r="E93" s="197"/>
      <c r="F93" s="203"/>
      <c r="G93" s="203"/>
    </row>
    <row r="94" spans="1:7">
      <c r="A94" s="390" t="s">
        <v>64</v>
      </c>
      <c r="B94" s="390"/>
      <c r="C94" s="390"/>
      <c r="D94" s="390"/>
      <c r="E94" s="198" t="s">
        <v>79</v>
      </c>
      <c r="F94" s="203"/>
      <c r="G94" s="203"/>
    </row>
    <row r="95" spans="1:7">
      <c r="F95" s="203"/>
      <c r="G95" s="203"/>
    </row>
    <row r="96" spans="1:7">
      <c r="F96" s="203"/>
      <c r="G96" s="203"/>
    </row>
    <row r="97" spans="1:6">
      <c r="A97" s="390" t="s">
        <v>65</v>
      </c>
      <c r="B97" s="390"/>
      <c r="C97" s="199"/>
    </row>
    <row r="98" spans="1:6">
      <c r="A98" s="390" t="s">
        <v>66</v>
      </c>
      <c r="B98" s="390"/>
      <c r="C98" s="199"/>
    </row>
    <row r="100" spans="1:6">
      <c r="B100" s="417" t="s">
        <v>169</v>
      </c>
      <c r="C100" s="417"/>
      <c r="D100" s="6"/>
      <c r="E100" s="6"/>
    </row>
    <row r="101" spans="1:6">
      <c r="B101" s="243"/>
      <c r="C101" s="6"/>
      <c r="D101" s="6"/>
      <c r="E101" s="6"/>
      <c r="F101" s="253"/>
    </row>
    <row r="102" spans="1:6" ht="15.75">
      <c r="B102" s="418" t="s">
        <v>170</v>
      </c>
      <c r="C102" s="418"/>
      <c r="D102" s="418"/>
      <c r="E102" s="244"/>
      <c r="F102" s="253"/>
    </row>
    <row r="103" spans="1:6" ht="15.75">
      <c r="B103" s="419" t="s">
        <v>171</v>
      </c>
      <c r="C103" s="419"/>
      <c r="D103" s="420" t="s">
        <v>172</v>
      </c>
      <c r="E103" s="420"/>
      <c r="F103" s="253"/>
    </row>
    <row r="104" spans="1:6">
      <c r="B104" s="243"/>
      <c r="C104" s="6"/>
      <c r="D104" s="6"/>
      <c r="E104" s="6"/>
      <c r="F104" s="253"/>
    </row>
  </sheetData>
  <mergeCells count="46">
    <mergeCell ref="B100:C100"/>
    <mergeCell ref="B102:D102"/>
    <mergeCell ref="B103:C103"/>
    <mergeCell ref="D103:E103"/>
    <mergeCell ref="A31:A35"/>
    <mergeCell ref="B31:B35"/>
    <mergeCell ref="A94:D94"/>
    <mergeCell ref="A97:B97"/>
    <mergeCell ref="A98:B98"/>
    <mergeCell ref="A76:A80"/>
    <mergeCell ref="B81:B85"/>
    <mergeCell ref="A86:A90"/>
    <mergeCell ref="B86:B90"/>
    <mergeCell ref="A81:A85"/>
    <mergeCell ref="B76:B80"/>
    <mergeCell ref="B51:B55"/>
    <mergeCell ref="B61:B65"/>
    <mergeCell ref="B41:B45"/>
    <mergeCell ref="A41:A45"/>
    <mergeCell ref="A2:E2"/>
    <mergeCell ref="A3:E3"/>
    <mergeCell ref="A5:E5"/>
    <mergeCell ref="A6:E6"/>
    <mergeCell ref="B16:B20"/>
    <mergeCell ref="A16:A20"/>
    <mergeCell ref="A71:A75"/>
    <mergeCell ref="B71:B75"/>
    <mergeCell ref="A21:A25"/>
    <mergeCell ref="B21:B25"/>
    <mergeCell ref="A4:E4"/>
    <mergeCell ref="B66:B70"/>
    <mergeCell ref="B46:B50"/>
    <mergeCell ref="A51:A55"/>
    <mergeCell ref="A10:E10"/>
    <mergeCell ref="A46:A50"/>
    <mergeCell ref="A66:A70"/>
    <mergeCell ref="B11:B15"/>
    <mergeCell ref="A11:A15"/>
    <mergeCell ref="B56:B60"/>
    <mergeCell ref="A56:A60"/>
    <mergeCell ref="A61:A65"/>
    <mergeCell ref="B26:B30"/>
    <mergeCell ref="A26:A30"/>
    <mergeCell ref="A36:A40"/>
    <mergeCell ref="B36:B40"/>
    <mergeCell ref="D1:E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2"/>
  <sheetViews>
    <sheetView topLeftCell="A4" workbookViewId="0">
      <selection activeCell="I33" sqref="I33"/>
    </sheetView>
  </sheetViews>
  <sheetFormatPr defaultRowHeight="15"/>
  <cols>
    <col min="1" max="1" width="5.140625" style="243" customWidth="1"/>
    <col min="2" max="2" width="26.28515625" style="6" customWidth="1"/>
    <col min="3" max="3" width="24.140625" style="6" customWidth="1"/>
    <col min="4" max="4" width="15" style="6" customWidth="1"/>
    <col min="5" max="5" width="14" style="6" customWidth="1"/>
    <col min="6" max="6" width="9.140625" style="6"/>
    <col min="7" max="7" width="10.140625" style="6" bestFit="1" customWidth="1"/>
    <col min="8" max="256" width="9.140625" style="6"/>
    <col min="257" max="257" width="5.140625" style="6" customWidth="1"/>
    <col min="258" max="259" width="26.28515625" style="6" customWidth="1"/>
    <col min="260" max="260" width="18.85546875" style="6" customWidth="1"/>
    <col min="261" max="261" width="15.85546875" style="6" customWidth="1"/>
    <col min="262" max="262" width="9.140625" style="6"/>
    <col min="263" max="263" width="10.140625" style="6" bestFit="1" customWidth="1"/>
    <col min="264" max="512" width="9.140625" style="6"/>
    <col min="513" max="513" width="5.140625" style="6" customWidth="1"/>
    <col min="514" max="515" width="26.28515625" style="6" customWidth="1"/>
    <col min="516" max="516" width="18.85546875" style="6" customWidth="1"/>
    <col min="517" max="517" width="15.85546875" style="6" customWidth="1"/>
    <col min="518" max="518" width="9.140625" style="6"/>
    <col min="519" max="519" width="10.140625" style="6" bestFit="1" customWidth="1"/>
    <col min="520" max="768" width="9.140625" style="6"/>
    <col min="769" max="769" width="5.140625" style="6" customWidth="1"/>
    <col min="770" max="771" width="26.28515625" style="6" customWidth="1"/>
    <col min="772" max="772" width="18.85546875" style="6" customWidth="1"/>
    <col min="773" max="773" width="15.85546875" style="6" customWidth="1"/>
    <col min="774" max="774" width="9.140625" style="6"/>
    <col min="775" max="775" width="10.140625" style="6" bestFit="1" customWidth="1"/>
    <col min="776" max="1024" width="9.140625" style="6"/>
    <col min="1025" max="1025" width="5.140625" style="6" customWidth="1"/>
    <col min="1026" max="1027" width="26.28515625" style="6" customWidth="1"/>
    <col min="1028" max="1028" width="18.85546875" style="6" customWidth="1"/>
    <col min="1029" max="1029" width="15.85546875" style="6" customWidth="1"/>
    <col min="1030" max="1030" width="9.140625" style="6"/>
    <col min="1031" max="1031" width="10.140625" style="6" bestFit="1" customWidth="1"/>
    <col min="1032" max="1280" width="9.140625" style="6"/>
    <col min="1281" max="1281" width="5.140625" style="6" customWidth="1"/>
    <col min="1282" max="1283" width="26.28515625" style="6" customWidth="1"/>
    <col min="1284" max="1284" width="18.85546875" style="6" customWidth="1"/>
    <col min="1285" max="1285" width="15.85546875" style="6" customWidth="1"/>
    <col min="1286" max="1286" width="9.140625" style="6"/>
    <col min="1287" max="1287" width="10.140625" style="6" bestFit="1" customWidth="1"/>
    <col min="1288" max="1536" width="9.140625" style="6"/>
    <col min="1537" max="1537" width="5.140625" style="6" customWidth="1"/>
    <col min="1538" max="1539" width="26.28515625" style="6" customWidth="1"/>
    <col min="1540" max="1540" width="18.85546875" style="6" customWidth="1"/>
    <col min="1541" max="1541" width="15.85546875" style="6" customWidth="1"/>
    <col min="1542" max="1542" width="9.140625" style="6"/>
    <col min="1543" max="1543" width="10.140625" style="6" bestFit="1" customWidth="1"/>
    <col min="1544" max="1792" width="9.140625" style="6"/>
    <col min="1793" max="1793" width="5.140625" style="6" customWidth="1"/>
    <col min="1794" max="1795" width="26.28515625" style="6" customWidth="1"/>
    <col min="1796" max="1796" width="18.85546875" style="6" customWidth="1"/>
    <col min="1797" max="1797" width="15.85546875" style="6" customWidth="1"/>
    <col min="1798" max="1798" width="9.140625" style="6"/>
    <col min="1799" max="1799" width="10.140625" style="6" bestFit="1" customWidth="1"/>
    <col min="1800" max="2048" width="9.140625" style="6"/>
    <col min="2049" max="2049" width="5.140625" style="6" customWidth="1"/>
    <col min="2050" max="2051" width="26.28515625" style="6" customWidth="1"/>
    <col min="2052" max="2052" width="18.85546875" style="6" customWidth="1"/>
    <col min="2053" max="2053" width="15.85546875" style="6" customWidth="1"/>
    <col min="2054" max="2054" width="9.140625" style="6"/>
    <col min="2055" max="2055" width="10.140625" style="6" bestFit="1" customWidth="1"/>
    <col min="2056" max="2304" width="9.140625" style="6"/>
    <col min="2305" max="2305" width="5.140625" style="6" customWidth="1"/>
    <col min="2306" max="2307" width="26.28515625" style="6" customWidth="1"/>
    <col min="2308" max="2308" width="18.85546875" style="6" customWidth="1"/>
    <col min="2309" max="2309" width="15.85546875" style="6" customWidth="1"/>
    <col min="2310" max="2310" width="9.140625" style="6"/>
    <col min="2311" max="2311" width="10.140625" style="6" bestFit="1" customWidth="1"/>
    <col min="2312" max="2560" width="9.140625" style="6"/>
    <col min="2561" max="2561" width="5.140625" style="6" customWidth="1"/>
    <col min="2562" max="2563" width="26.28515625" style="6" customWidth="1"/>
    <col min="2564" max="2564" width="18.85546875" style="6" customWidth="1"/>
    <col min="2565" max="2565" width="15.85546875" style="6" customWidth="1"/>
    <col min="2566" max="2566" width="9.140625" style="6"/>
    <col min="2567" max="2567" width="10.140625" style="6" bestFit="1" customWidth="1"/>
    <col min="2568" max="2816" width="9.140625" style="6"/>
    <col min="2817" max="2817" width="5.140625" style="6" customWidth="1"/>
    <col min="2818" max="2819" width="26.28515625" style="6" customWidth="1"/>
    <col min="2820" max="2820" width="18.85546875" style="6" customWidth="1"/>
    <col min="2821" max="2821" width="15.85546875" style="6" customWidth="1"/>
    <col min="2822" max="2822" width="9.140625" style="6"/>
    <col min="2823" max="2823" width="10.140625" style="6" bestFit="1" customWidth="1"/>
    <col min="2824" max="3072" width="9.140625" style="6"/>
    <col min="3073" max="3073" width="5.140625" style="6" customWidth="1"/>
    <col min="3074" max="3075" width="26.28515625" style="6" customWidth="1"/>
    <col min="3076" max="3076" width="18.85546875" style="6" customWidth="1"/>
    <col min="3077" max="3077" width="15.85546875" style="6" customWidth="1"/>
    <col min="3078" max="3078" width="9.140625" style="6"/>
    <col min="3079" max="3079" width="10.140625" style="6" bestFit="1" customWidth="1"/>
    <col min="3080" max="3328" width="9.140625" style="6"/>
    <col min="3329" max="3329" width="5.140625" style="6" customWidth="1"/>
    <col min="3330" max="3331" width="26.28515625" style="6" customWidth="1"/>
    <col min="3332" max="3332" width="18.85546875" style="6" customWidth="1"/>
    <col min="3333" max="3333" width="15.85546875" style="6" customWidth="1"/>
    <col min="3334" max="3334" width="9.140625" style="6"/>
    <col min="3335" max="3335" width="10.140625" style="6" bestFit="1" customWidth="1"/>
    <col min="3336" max="3584" width="9.140625" style="6"/>
    <col min="3585" max="3585" width="5.140625" style="6" customWidth="1"/>
    <col min="3586" max="3587" width="26.28515625" style="6" customWidth="1"/>
    <col min="3588" max="3588" width="18.85546875" style="6" customWidth="1"/>
    <col min="3589" max="3589" width="15.85546875" style="6" customWidth="1"/>
    <col min="3590" max="3590" width="9.140625" style="6"/>
    <col min="3591" max="3591" width="10.140625" style="6" bestFit="1" customWidth="1"/>
    <col min="3592" max="3840" width="9.140625" style="6"/>
    <col min="3841" max="3841" width="5.140625" style="6" customWidth="1"/>
    <col min="3842" max="3843" width="26.28515625" style="6" customWidth="1"/>
    <col min="3844" max="3844" width="18.85546875" style="6" customWidth="1"/>
    <col min="3845" max="3845" width="15.85546875" style="6" customWidth="1"/>
    <col min="3846" max="3846" width="9.140625" style="6"/>
    <col min="3847" max="3847" width="10.140625" style="6" bestFit="1" customWidth="1"/>
    <col min="3848" max="4096" width="9.140625" style="6"/>
    <col min="4097" max="4097" width="5.140625" style="6" customWidth="1"/>
    <col min="4098" max="4099" width="26.28515625" style="6" customWidth="1"/>
    <col min="4100" max="4100" width="18.85546875" style="6" customWidth="1"/>
    <col min="4101" max="4101" width="15.85546875" style="6" customWidth="1"/>
    <col min="4102" max="4102" width="9.140625" style="6"/>
    <col min="4103" max="4103" width="10.140625" style="6" bestFit="1" customWidth="1"/>
    <col min="4104" max="4352" width="9.140625" style="6"/>
    <col min="4353" max="4353" width="5.140625" style="6" customWidth="1"/>
    <col min="4354" max="4355" width="26.28515625" style="6" customWidth="1"/>
    <col min="4356" max="4356" width="18.85546875" style="6" customWidth="1"/>
    <col min="4357" max="4357" width="15.85546875" style="6" customWidth="1"/>
    <col min="4358" max="4358" width="9.140625" style="6"/>
    <col min="4359" max="4359" width="10.140625" style="6" bestFit="1" customWidth="1"/>
    <col min="4360" max="4608" width="9.140625" style="6"/>
    <col min="4609" max="4609" width="5.140625" style="6" customWidth="1"/>
    <col min="4610" max="4611" width="26.28515625" style="6" customWidth="1"/>
    <col min="4612" max="4612" width="18.85546875" style="6" customWidth="1"/>
    <col min="4613" max="4613" width="15.85546875" style="6" customWidth="1"/>
    <col min="4614" max="4614" width="9.140625" style="6"/>
    <col min="4615" max="4615" width="10.140625" style="6" bestFit="1" customWidth="1"/>
    <col min="4616" max="4864" width="9.140625" style="6"/>
    <col min="4865" max="4865" width="5.140625" style="6" customWidth="1"/>
    <col min="4866" max="4867" width="26.28515625" style="6" customWidth="1"/>
    <col min="4868" max="4868" width="18.85546875" style="6" customWidth="1"/>
    <col min="4869" max="4869" width="15.85546875" style="6" customWidth="1"/>
    <col min="4870" max="4870" width="9.140625" style="6"/>
    <col min="4871" max="4871" width="10.140625" style="6" bestFit="1" customWidth="1"/>
    <col min="4872" max="5120" width="9.140625" style="6"/>
    <col min="5121" max="5121" width="5.140625" style="6" customWidth="1"/>
    <col min="5122" max="5123" width="26.28515625" style="6" customWidth="1"/>
    <col min="5124" max="5124" width="18.85546875" style="6" customWidth="1"/>
    <col min="5125" max="5125" width="15.85546875" style="6" customWidth="1"/>
    <col min="5126" max="5126" width="9.140625" style="6"/>
    <col min="5127" max="5127" width="10.140625" style="6" bestFit="1" customWidth="1"/>
    <col min="5128" max="5376" width="9.140625" style="6"/>
    <col min="5377" max="5377" width="5.140625" style="6" customWidth="1"/>
    <col min="5378" max="5379" width="26.28515625" style="6" customWidth="1"/>
    <col min="5380" max="5380" width="18.85546875" style="6" customWidth="1"/>
    <col min="5381" max="5381" width="15.85546875" style="6" customWidth="1"/>
    <col min="5382" max="5382" width="9.140625" style="6"/>
    <col min="5383" max="5383" width="10.140625" style="6" bestFit="1" customWidth="1"/>
    <col min="5384" max="5632" width="9.140625" style="6"/>
    <col min="5633" max="5633" width="5.140625" style="6" customWidth="1"/>
    <col min="5634" max="5635" width="26.28515625" style="6" customWidth="1"/>
    <col min="5636" max="5636" width="18.85546875" style="6" customWidth="1"/>
    <col min="5637" max="5637" width="15.85546875" style="6" customWidth="1"/>
    <col min="5638" max="5638" width="9.140625" style="6"/>
    <col min="5639" max="5639" width="10.140625" style="6" bestFit="1" customWidth="1"/>
    <col min="5640" max="5888" width="9.140625" style="6"/>
    <col min="5889" max="5889" width="5.140625" style="6" customWidth="1"/>
    <col min="5890" max="5891" width="26.28515625" style="6" customWidth="1"/>
    <col min="5892" max="5892" width="18.85546875" style="6" customWidth="1"/>
    <col min="5893" max="5893" width="15.85546875" style="6" customWidth="1"/>
    <col min="5894" max="5894" width="9.140625" style="6"/>
    <col min="5895" max="5895" width="10.140625" style="6" bestFit="1" customWidth="1"/>
    <col min="5896" max="6144" width="9.140625" style="6"/>
    <col min="6145" max="6145" width="5.140625" style="6" customWidth="1"/>
    <col min="6146" max="6147" width="26.28515625" style="6" customWidth="1"/>
    <col min="6148" max="6148" width="18.85546875" style="6" customWidth="1"/>
    <col min="6149" max="6149" width="15.85546875" style="6" customWidth="1"/>
    <col min="6150" max="6150" width="9.140625" style="6"/>
    <col min="6151" max="6151" width="10.140625" style="6" bestFit="1" customWidth="1"/>
    <col min="6152" max="6400" width="9.140625" style="6"/>
    <col min="6401" max="6401" width="5.140625" style="6" customWidth="1"/>
    <col min="6402" max="6403" width="26.28515625" style="6" customWidth="1"/>
    <col min="6404" max="6404" width="18.85546875" style="6" customWidth="1"/>
    <col min="6405" max="6405" width="15.85546875" style="6" customWidth="1"/>
    <col min="6406" max="6406" width="9.140625" style="6"/>
    <col min="6407" max="6407" width="10.140625" style="6" bestFit="1" customWidth="1"/>
    <col min="6408" max="6656" width="9.140625" style="6"/>
    <col min="6657" max="6657" width="5.140625" style="6" customWidth="1"/>
    <col min="6658" max="6659" width="26.28515625" style="6" customWidth="1"/>
    <col min="6660" max="6660" width="18.85546875" style="6" customWidth="1"/>
    <col min="6661" max="6661" width="15.85546875" style="6" customWidth="1"/>
    <col min="6662" max="6662" width="9.140625" style="6"/>
    <col min="6663" max="6663" width="10.140625" style="6" bestFit="1" customWidth="1"/>
    <col min="6664" max="6912" width="9.140625" style="6"/>
    <col min="6913" max="6913" width="5.140625" style="6" customWidth="1"/>
    <col min="6914" max="6915" width="26.28515625" style="6" customWidth="1"/>
    <col min="6916" max="6916" width="18.85546875" style="6" customWidth="1"/>
    <col min="6917" max="6917" width="15.85546875" style="6" customWidth="1"/>
    <col min="6918" max="6918" width="9.140625" style="6"/>
    <col min="6919" max="6919" width="10.140625" style="6" bestFit="1" customWidth="1"/>
    <col min="6920" max="7168" width="9.140625" style="6"/>
    <col min="7169" max="7169" width="5.140625" style="6" customWidth="1"/>
    <col min="7170" max="7171" width="26.28515625" style="6" customWidth="1"/>
    <col min="7172" max="7172" width="18.85546875" style="6" customWidth="1"/>
    <col min="7173" max="7173" width="15.85546875" style="6" customWidth="1"/>
    <col min="7174" max="7174" width="9.140625" style="6"/>
    <col min="7175" max="7175" width="10.140625" style="6" bestFit="1" customWidth="1"/>
    <col min="7176" max="7424" width="9.140625" style="6"/>
    <col min="7425" max="7425" width="5.140625" style="6" customWidth="1"/>
    <col min="7426" max="7427" width="26.28515625" style="6" customWidth="1"/>
    <col min="7428" max="7428" width="18.85546875" style="6" customWidth="1"/>
    <col min="7429" max="7429" width="15.85546875" style="6" customWidth="1"/>
    <col min="7430" max="7430" width="9.140625" style="6"/>
    <col min="7431" max="7431" width="10.140625" style="6" bestFit="1" customWidth="1"/>
    <col min="7432" max="7680" width="9.140625" style="6"/>
    <col min="7681" max="7681" width="5.140625" style="6" customWidth="1"/>
    <col min="7682" max="7683" width="26.28515625" style="6" customWidth="1"/>
    <col min="7684" max="7684" width="18.85546875" style="6" customWidth="1"/>
    <col min="7685" max="7685" width="15.85546875" style="6" customWidth="1"/>
    <col min="7686" max="7686" width="9.140625" style="6"/>
    <col min="7687" max="7687" width="10.140625" style="6" bestFit="1" customWidth="1"/>
    <col min="7688" max="7936" width="9.140625" style="6"/>
    <col min="7937" max="7937" width="5.140625" style="6" customWidth="1"/>
    <col min="7938" max="7939" width="26.28515625" style="6" customWidth="1"/>
    <col min="7940" max="7940" width="18.85546875" style="6" customWidth="1"/>
    <col min="7941" max="7941" width="15.85546875" style="6" customWidth="1"/>
    <col min="7942" max="7942" width="9.140625" style="6"/>
    <col min="7943" max="7943" width="10.140625" style="6" bestFit="1" customWidth="1"/>
    <col min="7944" max="8192" width="9.140625" style="6"/>
    <col min="8193" max="8193" width="5.140625" style="6" customWidth="1"/>
    <col min="8194" max="8195" width="26.28515625" style="6" customWidth="1"/>
    <col min="8196" max="8196" width="18.85546875" style="6" customWidth="1"/>
    <col min="8197" max="8197" width="15.85546875" style="6" customWidth="1"/>
    <col min="8198" max="8198" width="9.140625" style="6"/>
    <col min="8199" max="8199" width="10.140625" style="6" bestFit="1" customWidth="1"/>
    <col min="8200" max="8448" width="9.140625" style="6"/>
    <col min="8449" max="8449" width="5.140625" style="6" customWidth="1"/>
    <col min="8450" max="8451" width="26.28515625" style="6" customWidth="1"/>
    <col min="8452" max="8452" width="18.85546875" style="6" customWidth="1"/>
    <col min="8453" max="8453" width="15.85546875" style="6" customWidth="1"/>
    <col min="8454" max="8454" width="9.140625" style="6"/>
    <col min="8455" max="8455" width="10.140625" style="6" bestFit="1" customWidth="1"/>
    <col min="8456" max="8704" width="9.140625" style="6"/>
    <col min="8705" max="8705" width="5.140625" style="6" customWidth="1"/>
    <col min="8706" max="8707" width="26.28515625" style="6" customWidth="1"/>
    <col min="8708" max="8708" width="18.85546875" style="6" customWidth="1"/>
    <col min="8709" max="8709" width="15.85546875" style="6" customWidth="1"/>
    <col min="8710" max="8710" width="9.140625" style="6"/>
    <col min="8711" max="8711" width="10.140625" style="6" bestFit="1" customWidth="1"/>
    <col min="8712" max="8960" width="9.140625" style="6"/>
    <col min="8961" max="8961" width="5.140625" style="6" customWidth="1"/>
    <col min="8962" max="8963" width="26.28515625" style="6" customWidth="1"/>
    <col min="8964" max="8964" width="18.85546875" style="6" customWidth="1"/>
    <col min="8965" max="8965" width="15.85546875" style="6" customWidth="1"/>
    <col min="8966" max="8966" width="9.140625" style="6"/>
    <col min="8967" max="8967" width="10.140625" style="6" bestFit="1" customWidth="1"/>
    <col min="8968" max="9216" width="9.140625" style="6"/>
    <col min="9217" max="9217" width="5.140625" style="6" customWidth="1"/>
    <col min="9218" max="9219" width="26.28515625" style="6" customWidth="1"/>
    <col min="9220" max="9220" width="18.85546875" style="6" customWidth="1"/>
    <col min="9221" max="9221" width="15.85546875" style="6" customWidth="1"/>
    <col min="9222" max="9222" width="9.140625" style="6"/>
    <col min="9223" max="9223" width="10.140625" style="6" bestFit="1" customWidth="1"/>
    <col min="9224" max="9472" width="9.140625" style="6"/>
    <col min="9473" max="9473" width="5.140625" style="6" customWidth="1"/>
    <col min="9474" max="9475" width="26.28515625" style="6" customWidth="1"/>
    <col min="9476" max="9476" width="18.85546875" style="6" customWidth="1"/>
    <col min="9477" max="9477" width="15.85546875" style="6" customWidth="1"/>
    <col min="9478" max="9478" width="9.140625" style="6"/>
    <col min="9479" max="9479" width="10.140625" style="6" bestFit="1" customWidth="1"/>
    <col min="9480" max="9728" width="9.140625" style="6"/>
    <col min="9729" max="9729" width="5.140625" style="6" customWidth="1"/>
    <col min="9730" max="9731" width="26.28515625" style="6" customWidth="1"/>
    <col min="9732" max="9732" width="18.85546875" style="6" customWidth="1"/>
    <col min="9733" max="9733" width="15.85546875" style="6" customWidth="1"/>
    <col min="9734" max="9734" width="9.140625" style="6"/>
    <col min="9735" max="9735" width="10.140625" style="6" bestFit="1" customWidth="1"/>
    <col min="9736" max="9984" width="9.140625" style="6"/>
    <col min="9985" max="9985" width="5.140625" style="6" customWidth="1"/>
    <col min="9986" max="9987" width="26.28515625" style="6" customWidth="1"/>
    <col min="9988" max="9988" width="18.85546875" style="6" customWidth="1"/>
    <col min="9989" max="9989" width="15.85546875" style="6" customWidth="1"/>
    <col min="9990" max="9990" width="9.140625" style="6"/>
    <col min="9991" max="9991" width="10.140625" style="6" bestFit="1" customWidth="1"/>
    <col min="9992" max="10240" width="9.140625" style="6"/>
    <col min="10241" max="10241" width="5.140625" style="6" customWidth="1"/>
    <col min="10242" max="10243" width="26.28515625" style="6" customWidth="1"/>
    <col min="10244" max="10244" width="18.85546875" style="6" customWidth="1"/>
    <col min="10245" max="10245" width="15.85546875" style="6" customWidth="1"/>
    <col min="10246" max="10246" width="9.140625" style="6"/>
    <col min="10247" max="10247" width="10.140625" style="6" bestFit="1" customWidth="1"/>
    <col min="10248" max="10496" width="9.140625" style="6"/>
    <col min="10497" max="10497" width="5.140625" style="6" customWidth="1"/>
    <col min="10498" max="10499" width="26.28515625" style="6" customWidth="1"/>
    <col min="10500" max="10500" width="18.85546875" style="6" customWidth="1"/>
    <col min="10501" max="10501" width="15.85546875" style="6" customWidth="1"/>
    <col min="10502" max="10502" width="9.140625" style="6"/>
    <col min="10503" max="10503" width="10.140625" style="6" bestFit="1" customWidth="1"/>
    <col min="10504" max="10752" width="9.140625" style="6"/>
    <col min="10753" max="10753" width="5.140625" style="6" customWidth="1"/>
    <col min="10754" max="10755" width="26.28515625" style="6" customWidth="1"/>
    <col min="10756" max="10756" width="18.85546875" style="6" customWidth="1"/>
    <col min="10757" max="10757" width="15.85546875" style="6" customWidth="1"/>
    <col min="10758" max="10758" width="9.140625" style="6"/>
    <col min="10759" max="10759" width="10.140625" style="6" bestFit="1" customWidth="1"/>
    <col min="10760" max="11008" width="9.140625" style="6"/>
    <col min="11009" max="11009" width="5.140625" style="6" customWidth="1"/>
    <col min="11010" max="11011" width="26.28515625" style="6" customWidth="1"/>
    <col min="11012" max="11012" width="18.85546875" style="6" customWidth="1"/>
    <col min="11013" max="11013" width="15.85546875" style="6" customWidth="1"/>
    <col min="11014" max="11014" width="9.140625" style="6"/>
    <col min="11015" max="11015" width="10.140625" style="6" bestFit="1" customWidth="1"/>
    <col min="11016" max="11264" width="9.140625" style="6"/>
    <col min="11265" max="11265" width="5.140625" style="6" customWidth="1"/>
    <col min="11266" max="11267" width="26.28515625" style="6" customWidth="1"/>
    <col min="11268" max="11268" width="18.85546875" style="6" customWidth="1"/>
    <col min="11269" max="11269" width="15.85546875" style="6" customWidth="1"/>
    <col min="11270" max="11270" width="9.140625" style="6"/>
    <col min="11271" max="11271" width="10.140625" style="6" bestFit="1" customWidth="1"/>
    <col min="11272" max="11520" width="9.140625" style="6"/>
    <col min="11521" max="11521" width="5.140625" style="6" customWidth="1"/>
    <col min="11522" max="11523" width="26.28515625" style="6" customWidth="1"/>
    <col min="11524" max="11524" width="18.85546875" style="6" customWidth="1"/>
    <col min="11525" max="11525" width="15.85546875" style="6" customWidth="1"/>
    <col min="11526" max="11526" width="9.140625" style="6"/>
    <col min="11527" max="11527" width="10.140625" style="6" bestFit="1" customWidth="1"/>
    <col min="11528" max="11776" width="9.140625" style="6"/>
    <col min="11777" max="11777" width="5.140625" style="6" customWidth="1"/>
    <col min="11778" max="11779" width="26.28515625" style="6" customWidth="1"/>
    <col min="11780" max="11780" width="18.85546875" style="6" customWidth="1"/>
    <col min="11781" max="11781" width="15.85546875" style="6" customWidth="1"/>
    <col min="11782" max="11782" width="9.140625" style="6"/>
    <col min="11783" max="11783" width="10.140625" style="6" bestFit="1" customWidth="1"/>
    <col min="11784" max="12032" width="9.140625" style="6"/>
    <col min="12033" max="12033" width="5.140625" style="6" customWidth="1"/>
    <col min="12034" max="12035" width="26.28515625" style="6" customWidth="1"/>
    <col min="12036" max="12036" width="18.85546875" style="6" customWidth="1"/>
    <col min="12037" max="12037" width="15.85546875" style="6" customWidth="1"/>
    <col min="12038" max="12038" width="9.140625" style="6"/>
    <col min="12039" max="12039" width="10.140625" style="6" bestFit="1" customWidth="1"/>
    <col min="12040" max="12288" width="9.140625" style="6"/>
    <col min="12289" max="12289" width="5.140625" style="6" customWidth="1"/>
    <col min="12290" max="12291" width="26.28515625" style="6" customWidth="1"/>
    <col min="12292" max="12292" width="18.85546875" style="6" customWidth="1"/>
    <col min="12293" max="12293" width="15.85546875" style="6" customWidth="1"/>
    <col min="12294" max="12294" width="9.140625" style="6"/>
    <col min="12295" max="12295" width="10.140625" style="6" bestFit="1" customWidth="1"/>
    <col min="12296" max="12544" width="9.140625" style="6"/>
    <col min="12545" max="12545" width="5.140625" style="6" customWidth="1"/>
    <col min="12546" max="12547" width="26.28515625" style="6" customWidth="1"/>
    <col min="12548" max="12548" width="18.85546875" style="6" customWidth="1"/>
    <col min="12549" max="12549" width="15.85546875" style="6" customWidth="1"/>
    <col min="12550" max="12550" width="9.140625" style="6"/>
    <col min="12551" max="12551" width="10.140625" style="6" bestFit="1" customWidth="1"/>
    <col min="12552" max="12800" width="9.140625" style="6"/>
    <col min="12801" max="12801" width="5.140625" style="6" customWidth="1"/>
    <col min="12802" max="12803" width="26.28515625" style="6" customWidth="1"/>
    <col min="12804" max="12804" width="18.85546875" style="6" customWidth="1"/>
    <col min="12805" max="12805" width="15.85546875" style="6" customWidth="1"/>
    <col min="12806" max="12806" width="9.140625" style="6"/>
    <col min="12807" max="12807" width="10.140625" style="6" bestFit="1" customWidth="1"/>
    <col min="12808" max="13056" width="9.140625" style="6"/>
    <col min="13057" max="13057" width="5.140625" style="6" customWidth="1"/>
    <col min="13058" max="13059" width="26.28515625" style="6" customWidth="1"/>
    <col min="13060" max="13060" width="18.85546875" style="6" customWidth="1"/>
    <col min="13061" max="13061" width="15.85546875" style="6" customWidth="1"/>
    <col min="13062" max="13062" width="9.140625" style="6"/>
    <col min="13063" max="13063" width="10.140625" style="6" bestFit="1" customWidth="1"/>
    <col min="13064" max="13312" width="9.140625" style="6"/>
    <col min="13313" max="13313" width="5.140625" style="6" customWidth="1"/>
    <col min="13314" max="13315" width="26.28515625" style="6" customWidth="1"/>
    <col min="13316" max="13316" width="18.85546875" style="6" customWidth="1"/>
    <col min="13317" max="13317" width="15.85546875" style="6" customWidth="1"/>
    <col min="13318" max="13318" width="9.140625" style="6"/>
    <col min="13319" max="13319" width="10.140625" style="6" bestFit="1" customWidth="1"/>
    <col min="13320" max="13568" width="9.140625" style="6"/>
    <col min="13569" max="13569" width="5.140625" style="6" customWidth="1"/>
    <col min="13570" max="13571" width="26.28515625" style="6" customWidth="1"/>
    <col min="13572" max="13572" width="18.85546875" style="6" customWidth="1"/>
    <col min="13573" max="13573" width="15.85546875" style="6" customWidth="1"/>
    <col min="13574" max="13574" width="9.140625" style="6"/>
    <col min="13575" max="13575" width="10.140625" style="6" bestFit="1" customWidth="1"/>
    <col min="13576" max="13824" width="9.140625" style="6"/>
    <col min="13825" max="13825" width="5.140625" style="6" customWidth="1"/>
    <col min="13826" max="13827" width="26.28515625" style="6" customWidth="1"/>
    <col min="13828" max="13828" width="18.85546875" style="6" customWidth="1"/>
    <col min="13829" max="13829" width="15.85546875" style="6" customWidth="1"/>
    <col min="13830" max="13830" width="9.140625" style="6"/>
    <col min="13831" max="13831" width="10.140625" style="6" bestFit="1" customWidth="1"/>
    <col min="13832" max="14080" width="9.140625" style="6"/>
    <col min="14081" max="14081" width="5.140625" style="6" customWidth="1"/>
    <col min="14082" max="14083" width="26.28515625" style="6" customWidth="1"/>
    <col min="14084" max="14084" width="18.85546875" style="6" customWidth="1"/>
    <col min="14085" max="14085" width="15.85546875" style="6" customWidth="1"/>
    <col min="14086" max="14086" width="9.140625" style="6"/>
    <col min="14087" max="14087" width="10.140625" style="6" bestFit="1" customWidth="1"/>
    <col min="14088" max="14336" width="9.140625" style="6"/>
    <col min="14337" max="14337" width="5.140625" style="6" customWidth="1"/>
    <col min="14338" max="14339" width="26.28515625" style="6" customWidth="1"/>
    <col min="14340" max="14340" width="18.85546875" style="6" customWidth="1"/>
    <col min="14341" max="14341" width="15.85546875" style="6" customWidth="1"/>
    <col min="14342" max="14342" width="9.140625" style="6"/>
    <col min="14343" max="14343" width="10.140625" style="6" bestFit="1" customWidth="1"/>
    <col min="14344" max="14592" width="9.140625" style="6"/>
    <col min="14593" max="14593" width="5.140625" style="6" customWidth="1"/>
    <col min="14594" max="14595" width="26.28515625" style="6" customWidth="1"/>
    <col min="14596" max="14596" width="18.85546875" style="6" customWidth="1"/>
    <col min="14597" max="14597" width="15.85546875" style="6" customWidth="1"/>
    <col min="14598" max="14598" width="9.140625" style="6"/>
    <col min="14599" max="14599" width="10.140625" style="6" bestFit="1" customWidth="1"/>
    <col min="14600" max="14848" width="9.140625" style="6"/>
    <col min="14849" max="14849" width="5.140625" style="6" customWidth="1"/>
    <col min="14850" max="14851" width="26.28515625" style="6" customWidth="1"/>
    <col min="14852" max="14852" width="18.85546875" style="6" customWidth="1"/>
    <col min="14853" max="14853" width="15.85546875" style="6" customWidth="1"/>
    <col min="14854" max="14854" width="9.140625" style="6"/>
    <col min="14855" max="14855" width="10.140625" style="6" bestFit="1" customWidth="1"/>
    <col min="14856" max="15104" width="9.140625" style="6"/>
    <col min="15105" max="15105" width="5.140625" style="6" customWidth="1"/>
    <col min="15106" max="15107" width="26.28515625" style="6" customWidth="1"/>
    <col min="15108" max="15108" width="18.85546875" style="6" customWidth="1"/>
    <col min="15109" max="15109" width="15.85546875" style="6" customWidth="1"/>
    <col min="15110" max="15110" width="9.140625" style="6"/>
    <col min="15111" max="15111" width="10.140625" style="6" bestFit="1" customWidth="1"/>
    <col min="15112" max="15360" width="9.140625" style="6"/>
    <col min="15361" max="15361" width="5.140625" style="6" customWidth="1"/>
    <col min="15362" max="15363" width="26.28515625" style="6" customWidth="1"/>
    <col min="15364" max="15364" width="18.85546875" style="6" customWidth="1"/>
    <col min="15365" max="15365" width="15.85546875" style="6" customWidth="1"/>
    <col min="15366" max="15366" width="9.140625" style="6"/>
    <col min="15367" max="15367" width="10.140625" style="6" bestFit="1" customWidth="1"/>
    <col min="15368" max="15616" width="9.140625" style="6"/>
    <col min="15617" max="15617" width="5.140625" style="6" customWidth="1"/>
    <col min="15618" max="15619" width="26.28515625" style="6" customWidth="1"/>
    <col min="15620" max="15620" width="18.85546875" style="6" customWidth="1"/>
    <col min="15621" max="15621" width="15.85546875" style="6" customWidth="1"/>
    <col min="15622" max="15622" width="9.140625" style="6"/>
    <col min="15623" max="15623" width="10.140625" style="6" bestFit="1" customWidth="1"/>
    <col min="15624" max="15872" width="9.140625" style="6"/>
    <col min="15873" max="15873" width="5.140625" style="6" customWidth="1"/>
    <col min="15874" max="15875" width="26.28515625" style="6" customWidth="1"/>
    <col min="15876" max="15876" width="18.85546875" style="6" customWidth="1"/>
    <col min="15877" max="15877" width="15.85546875" style="6" customWidth="1"/>
    <col min="15878" max="15878" width="9.140625" style="6"/>
    <col min="15879" max="15879" width="10.140625" style="6" bestFit="1" customWidth="1"/>
    <col min="15880" max="16128" width="9.140625" style="6"/>
    <col min="16129" max="16129" width="5.140625" style="6" customWidth="1"/>
    <col min="16130" max="16131" width="26.28515625" style="6" customWidth="1"/>
    <col min="16132" max="16132" width="18.85546875" style="6" customWidth="1"/>
    <col min="16133" max="16133" width="15.85546875" style="6" customWidth="1"/>
    <col min="16134" max="16134" width="9.140625" style="6"/>
    <col min="16135" max="16135" width="10.140625" style="6" bestFit="1" customWidth="1"/>
    <col min="16136" max="16384" width="9.140625" style="6"/>
  </cols>
  <sheetData>
    <row r="1" spans="1:7">
      <c r="A1" s="218"/>
    </row>
    <row r="2" spans="1:7" ht="15.75">
      <c r="A2" s="218"/>
      <c r="E2" s="219" t="s">
        <v>121</v>
      </c>
    </row>
    <row r="3" spans="1:7" ht="15.75">
      <c r="A3" s="420" t="s">
        <v>135</v>
      </c>
      <c r="B3" s="420"/>
      <c r="C3" s="420"/>
      <c r="D3" s="420"/>
      <c r="E3" s="420"/>
    </row>
    <row r="4" spans="1:7" ht="31.5" customHeight="1">
      <c r="A4" s="435" t="s">
        <v>136</v>
      </c>
      <c r="B4" s="435"/>
      <c r="C4" s="435"/>
      <c r="D4" s="435"/>
      <c r="E4" s="435"/>
    </row>
    <row r="5" spans="1:7">
      <c r="A5" s="218"/>
    </row>
    <row r="6" spans="1:7" ht="63.75" customHeight="1">
      <c r="A6" s="436" t="s">
        <v>6</v>
      </c>
      <c r="B6" s="436" t="s">
        <v>137</v>
      </c>
      <c r="C6" s="436" t="s">
        <v>81</v>
      </c>
      <c r="D6" s="436" t="s">
        <v>173</v>
      </c>
      <c r="E6" s="436" t="s">
        <v>138</v>
      </c>
    </row>
    <row r="7" spans="1:7" ht="18.75" customHeight="1">
      <c r="A7" s="436"/>
      <c r="B7" s="436"/>
      <c r="C7" s="436"/>
      <c r="D7" s="436"/>
      <c r="E7" s="436"/>
    </row>
    <row r="8" spans="1:7" ht="15.75">
      <c r="A8" s="220">
        <v>1</v>
      </c>
      <c r="B8" s="221">
        <v>2</v>
      </c>
      <c r="C8" s="221">
        <v>3</v>
      </c>
      <c r="D8" s="221">
        <v>4</v>
      </c>
      <c r="E8" s="221">
        <v>5</v>
      </c>
    </row>
    <row r="9" spans="1:7" ht="16.5" customHeight="1">
      <c r="A9" s="427"/>
      <c r="B9" s="434" t="s">
        <v>139</v>
      </c>
      <c r="C9" s="222" t="s">
        <v>140</v>
      </c>
      <c r="D9" s="223">
        <f>D10+D11+D12+H16</f>
        <v>181227.09999999998</v>
      </c>
      <c r="E9" s="223">
        <f>E10+E11+E12+E13</f>
        <v>22721.200000000004</v>
      </c>
    </row>
    <row r="10" spans="1:7" ht="15.75">
      <c r="A10" s="427"/>
      <c r="B10" s="434"/>
      <c r="C10" s="222" t="s">
        <v>141</v>
      </c>
      <c r="D10" s="223">
        <f>D15+D21+D26+D31+D57+D62+D67</f>
        <v>90244.7</v>
      </c>
      <c r="E10" s="223">
        <f>E15+E21+E26+E31+E57+E62+E67</f>
        <v>15777.900000000001</v>
      </c>
    </row>
    <row r="11" spans="1:7" ht="15.75">
      <c r="A11" s="427"/>
      <c r="B11" s="434"/>
      <c r="C11" s="222" t="s">
        <v>142</v>
      </c>
      <c r="D11" s="224">
        <v>0</v>
      </c>
      <c r="E11" s="224">
        <v>0</v>
      </c>
      <c r="F11" s="225"/>
      <c r="G11" s="226"/>
    </row>
    <row r="12" spans="1:7" ht="15.75">
      <c r="A12" s="427"/>
      <c r="B12" s="434"/>
      <c r="C12" s="222" t="s">
        <v>143</v>
      </c>
      <c r="D12" s="223">
        <f>D17+D28+D33+D48+D54+D59+D69</f>
        <v>90982.399999999994</v>
      </c>
      <c r="E12" s="223">
        <f>E17+E28+E33+E48+E54+E59+E69</f>
        <v>6538.4</v>
      </c>
    </row>
    <row r="13" spans="1:7" ht="46.5" customHeight="1">
      <c r="A13" s="427"/>
      <c r="B13" s="434"/>
      <c r="C13" s="222" t="s">
        <v>144</v>
      </c>
      <c r="D13" s="224">
        <f>D18+D29+D49+D70</f>
        <v>25691.500000000004</v>
      </c>
      <c r="E13" s="224">
        <f>E18+E29+E49+E70</f>
        <v>404.9</v>
      </c>
    </row>
    <row r="14" spans="1:7" ht="20.25" customHeight="1">
      <c r="A14" s="427" t="s">
        <v>145</v>
      </c>
      <c r="B14" s="428" t="s">
        <v>146</v>
      </c>
      <c r="C14" s="222" t="s">
        <v>140</v>
      </c>
      <c r="D14" s="227">
        <f>D15+D16+D17+D18</f>
        <v>9333.8000000000011</v>
      </c>
      <c r="E14" s="227">
        <f>E15+E16+E17+E18</f>
        <v>699.5</v>
      </c>
    </row>
    <row r="15" spans="1:7" ht="17.25" customHeight="1">
      <c r="A15" s="427"/>
      <c r="B15" s="428"/>
      <c r="C15" s="222" t="s">
        <v>141</v>
      </c>
      <c r="D15" s="228">
        <v>4659.2</v>
      </c>
      <c r="E15" s="227">
        <v>0</v>
      </c>
    </row>
    <row r="16" spans="1:7" ht="18" customHeight="1">
      <c r="A16" s="427"/>
      <c r="B16" s="428"/>
      <c r="C16" s="222" t="s">
        <v>142</v>
      </c>
      <c r="D16" s="223">
        <f>D22+D27</f>
        <v>0</v>
      </c>
      <c r="E16" s="227">
        <f>E22+E27</f>
        <v>0</v>
      </c>
    </row>
    <row r="17" spans="1:5" ht="15" customHeight="1">
      <c r="A17" s="427"/>
      <c r="B17" s="428"/>
      <c r="C17" s="222" t="s">
        <v>143</v>
      </c>
      <c r="D17" s="228">
        <v>3468.4</v>
      </c>
      <c r="E17" s="229">
        <v>621.9</v>
      </c>
    </row>
    <row r="18" spans="1:5" ht="14.25" customHeight="1">
      <c r="A18" s="427"/>
      <c r="B18" s="428"/>
      <c r="C18" s="222" t="s">
        <v>144</v>
      </c>
      <c r="D18" s="230">
        <v>1206.2</v>
      </c>
      <c r="E18" s="227">
        <v>77.599999999999994</v>
      </c>
    </row>
    <row r="19" spans="1:5" ht="15.75" customHeight="1">
      <c r="A19" s="427"/>
      <c r="B19" s="428" t="s">
        <v>147</v>
      </c>
      <c r="C19" s="222" t="s">
        <v>140</v>
      </c>
      <c r="D19" s="432">
        <f>D21+D22+D23+D24</f>
        <v>851.2</v>
      </c>
      <c r="E19" s="433">
        <f>E21+E22+E23+E24</f>
        <v>851.2</v>
      </c>
    </row>
    <row r="20" spans="1:5" ht="15.75" hidden="1" customHeight="1">
      <c r="A20" s="427"/>
      <c r="B20" s="428"/>
      <c r="C20" s="222" t="s">
        <v>141</v>
      </c>
      <c r="D20" s="432"/>
      <c r="E20" s="433"/>
    </row>
    <row r="21" spans="1:5" ht="15" customHeight="1">
      <c r="A21" s="427"/>
      <c r="B21" s="428"/>
      <c r="C21" s="222" t="s">
        <v>141</v>
      </c>
      <c r="D21" s="230">
        <v>851.2</v>
      </c>
      <c r="E21" s="227">
        <v>851.2</v>
      </c>
    </row>
    <row r="22" spans="1:5" ht="18" customHeight="1">
      <c r="A22" s="427"/>
      <c r="B22" s="428"/>
      <c r="C22" s="222" t="s">
        <v>142</v>
      </c>
      <c r="D22" s="227">
        <v>0</v>
      </c>
      <c r="E22" s="227">
        <v>0</v>
      </c>
    </row>
    <row r="23" spans="1:5" ht="16.5" customHeight="1">
      <c r="A23" s="427"/>
      <c r="B23" s="428"/>
      <c r="C23" s="222" t="s">
        <v>143</v>
      </c>
      <c r="D23" s="227">
        <v>0</v>
      </c>
      <c r="E23" s="227">
        <v>0</v>
      </c>
    </row>
    <row r="24" spans="1:5" ht="14.25" customHeight="1">
      <c r="A24" s="427"/>
      <c r="B24" s="428"/>
      <c r="C24" s="222" t="s">
        <v>144</v>
      </c>
      <c r="D24" s="227">
        <v>0</v>
      </c>
      <c r="E24" s="227">
        <v>0</v>
      </c>
    </row>
    <row r="25" spans="1:5" ht="18.75" customHeight="1">
      <c r="A25" s="427" t="s">
        <v>148</v>
      </c>
      <c r="B25" s="428" t="s">
        <v>99</v>
      </c>
      <c r="C25" s="222" t="s">
        <v>140</v>
      </c>
      <c r="D25" s="223">
        <f>D26+D27+D28+D29</f>
        <v>140943.1</v>
      </c>
      <c r="E25" s="227">
        <f>E26+E27+E28+E29</f>
        <v>0</v>
      </c>
    </row>
    <row r="26" spans="1:5" ht="16.5" customHeight="1">
      <c r="A26" s="427"/>
      <c r="B26" s="428"/>
      <c r="C26" s="222" t="s">
        <v>141</v>
      </c>
      <c r="D26" s="230">
        <v>66462.8</v>
      </c>
      <c r="E26" s="227">
        <v>0</v>
      </c>
    </row>
    <row r="27" spans="1:5" ht="17.25" customHeight="1">
      <c r="A27" s="427"/>
      <c r="B27" s="428"/>
      <c r="C27" s="222" t="s">
        <v>142</v>
      </c>
      <c r="D27" s="227">
        <v>0</v>
      </c>
      <c r="E27" s="227">
        <v>0</v>
      </c>
    </row>
    <row r="28" spans="1:5" ht="18.75" customHeight="1">
      <c r="A28" s="427"/>
      <c r="B28" s="428"/>
      <c r="C28" s="222" t="s">
        <v>143</v>
      </c>
      <c r="D28" s="230">
        <v>52434.8</v>
      </c>
      <c r="E28" s="230">
        <v>0</v>
      </c>
    </row>
    <row r="29" spans="1:5" ht="15" customHeight="1">
      <c r="A29" s="427"/>
      <c r="B29" s="428"/>
      <c r="C29" s="222" t="s">
        <v>144</v>
      </c>
      <c r="D29" s="230">
        <v>22045.5</v>
      </c>
      <c r="E29" s="227">
        <v>0</v>
      </c>
    </row>
    <row r="30" spans="1:5" ht="17.25" customHeight="1">
      <c r="A30" s="427" t="s">
        <v>149</v>
      </c>
      <c r="B30" s="428" t="s">
        <v>150</v>
      </c>
      <c r="C30" s="222" t="s">
        <v>140</v>
      </c>
      <c r="D30" s="223">
        <f>D31+D32+D33+D34</f>
        <v>207.6</v>
      </c>
      <c r="E30" s="227">
        <f>E31+E32+E33+E34</f>
        <v>28</v>
      </c>
    </row>
    <row r="31" spans="1:5" ht="21" customHeight="1">
      <c r="A31" s="427"/>
      <c r="B31" s="428"/>
      <c r="C31" s="222" t="s">
        <v>141</v>
      </c>
      <c r="D31" s="227">
        <f>D36</f>
        <v>0</v>
      </c>
      <c r="E31" s="227">
        <f>E36</f>
        <v>0</v>
      </c>
    </row>
    <row r="32" spans="1:5" ht="19.5" customHeight="1">
      <c r="A32" s="427"/>
      <c r="B32" s="428"/>
      <c r="C32" s="222" t="s">
        <v>142</v>
      </c>
      <c r="D32" s="227">
        <v>0</v>
      </c>
      <c r="E32" s="227">
        <v>0</v>
      </c>
    </row>
    <row r="33" spans="1:5" ht="15.75" customHeight="1">
      <c r="A33" s="427"/>
      <c r="B33" s="428"/>
      <c r="C33" s="222" t="s">
        <v>143</v>
      </c>
      <c r="D33" s="223">
        <f>D38+D43</f>
        <v>207.6</v>
      </c>
      <c r="E33" s="227">
        <f>E38+E43</f>
        <v>28</v>
      </c>
    </row>
    <row r="34" spans="1:5" ht="17.25" customHeight="1">
      <c r="A34" s="427"/>
      <c r="B34" s="428"/>
      <c r="C34" s="222" t="s">
        <v>144</v>
      </c>
      <c r="D34" s="227">
        <v>0</v>
      </c>
      <c r="E34" s="227">
        <v>0</v>
      </c>
    </row>
    <row r="35" spans="1:5" ht="21" customHeight="1">
      <c r="A35" s="427" t="s">
        <v>151</v>
      </c>
      <c r="B35" s="428" t="s">
        <v>152</v>
      </c>
      <c r="C35" s="222" t="s">
        <v>140</v>
      </c>
      <c r="D35" s="231">
        <f>D36+D37+D38+D39</f>
        <v>180</v>
      </c>
      <c r="E35" s="227">
        <f>E36+E37+E38+E39</f>
        <v>28</v>
      </c>
    </row>
    <row r="36" spans="1:5" ht="17.25" customHeight="1">
      <c r="A36" s="427"/>
      <c r="B36" s="428"/>
      <c r="C36" s="222" t="s">
        <v>141</v>
      </c>
      <c r="D36" s="224">
        <v>0</v>
      </c>
      <c r="E36" s="224">
        <v>0</v>
      </c>
    </row>
    <row r="37" spans="1:5" ht="20.25" customHeight="1">
      <c r="A37" s="427"/>
      <c r="B37" s="428"/>
      <c r="C37" s="222" t="s">
        <v>142</v>
      </c>
      <c r="D37" s="224">
        <v>0</v>
      </c>
      <c r="E37" s="224">
        <v>0</v>
      </c>
    </row>
    <row r="38" spans="1:5" ht="17.25" customHeight="1">
      <c r="A38" s="427"/>
      <c r="B38" s="428"/>
      <c r="C38" s="222" t="s">
        <v>143</v>
      </c>
      <c r="D38" s="231">
        <v>180</v>
      </c>
      <c r="E38" s="224">
        <v>28</v>
      </c>
    </row>
    <row r="39" spans="1:5" ht="34.5" customHeight="1">
      <c r="A39" s="427"/>
      <c r="B39" s="428"/>
      <c r="C39" s="222" t="s">
        <v>144</v>
      </c>
      <c r="D39" s="231">
        <v>0</v>
      </c>
      <c r="E39" s="224">
        <v>0</v>
      </c>
    </row>
    <row r="40" spans="1:5" ht="20.25" customHeight="1">
      <c r="A40" s="427" t="s">
        <v>153</v>
      </c>
      <c r="B40" s="428" t="s">
        <v>154</v>
      </c>
      <c r="C40" s="222" t="s">
        <v>140</v>
      </c>
      <c r="D40" s="223">
        <f>D41+D42+D43+D44</f>
        <v>27.6</v>
      </c>
      <c r="E40" s="223">
        <f>E41+E42+E43+E44</f>
        <v>0</v>
      </c>
    </row>
    <row r="41" spans="1:5" ht="18" customHeight="1">
      <c r="A41" s="427"/>
      <c r="B41" s="428"/>
      <c r="C41" s="222" t="s">
        <v>141</v>
      </c>
      <c r="D41" s="227">
        <v>0</v>
      </c>
      <c r="E41" s="224">
        <v>0</v>
      </c>
    </row>
    <row r="42" spans="1:5" ht="18" customHeight="1">
      <c r="A42" s="427"/>
      <c r="B42" s="428"/>
      <c r="C42" s="222" t="s">
        <v>142</v>
      </c>
      <c r="D42" s="227">
        <v>0</v>
      </c>
      <c r="E42" s="224">
        <v>0</v>
      </c>
    </row>
    <row r="43" spans="1:5" ht="18" customHeight="1">
      <c r="A43" s="427"/>
      <c r="B43" s="428"/>
      <c r="C43" s="222" t="s">
        <v>143</v>
      </c>
      <c r="D43" s="223">
        <v>27.6</v>
      </c>
      <c r="E43" s="224">
        <v>0</v>
      </c>
    </row>
    <row r="44" spans="1:5" ht="15.75" customHeight="1">
      <c r="A44" s="427"/>
      <c r="B44" s="428"/>
      <c r="C44" s="222" t="s">
        <v>144</v>
      </c>
      <c r="D44" s="227">
        <v>0</v>
      </c>
      <c r="E44" s="224">
        <v>0</v>
      </c>
    </row>
    <row r="45" spans="1:5" ht="18.75" customHeight="1">
      <c r="A45" s="427" t="s">
        <v>155</v>
      </c>
      <c r="B45" s="428" t="s">
        <v>156</v>
      </c>
      <c r="C45" s="222" t="s">
        <v>140</v>
      </c>
      <c r="D45" s="224">
        <f>D46+D47+D48+D49</f>
        <v>8000</v>
      </c>
      <c r="E45" s="224">
        <f>E46+E47+E48+E49</f>
        <v>1074.8</v>
      </c>
    </row>
    <row r="46" spans="1:5" ht="18" customHeight="1">
      <c r="A46" s="427"/>
      <c r="B46" s="428"/>
      <c r="C46" s="222" t="s">
        <v>141</v>
      </c>
      <c r="D46" s="224">
        <v>0</v>
      </c>
      <c r="E46" s="224">
        <v>0</v>
      </c>
    </row>
    <row r="47" spans="1:5" ht="18" customHeight="1">
      <c r="A47" s="427"/>
      <c r="B47" s="428"/>
      <c r="C47" s="222" t="s">
        <v>142</v>
      </c>
      <c r="D47" s="224">
        <v>0</v>
      </c>
      <c r="E47" s="224">
        <v>0</v>
      </c>
    </row>
    <row r="48" spans="1:5" ht="18" customHeight="1">
      <c r="A48" s="427"/>
      <c r="B48" s="428"/>
      <c r="C48" s="222" t="s">
        <v>143</v>
      </c>
      <c r="D48" s="230">
        <v>5697.6</v>
      </c>
      <c r="E48" s="224">
        <v>747.5</v>
      </c>
    </row>
    <row r="49" spans="1:7" ht="15.75" customHeight="1">
      <c r="A49" s="427"/>
      <c r="B49" s="428"/>
      <c r="C49" s="222" t="s">
        <v>144</v>
      </c>
      <c r="D49" s="230">
        <v>2302.4</v>
      </c>
      <c r="E49" s="224">
        <v>327.3</v>
      </c>
    </row>
    <row r="50" spans="1:7" ht="18.75" customHeight="1">
      <c r="A50" s="427" t="s">
        <v>157</v>
      </c>
      <c r="B50" s="428" t="s">
        <v>106</v>
      </c>
      <c r="C50" s="222" t="s">
        <v>140</v>
      </c>
      <c r="D50" s="430">
        <f>D52+D53+D54+D55</f>
        <v>8600</v>
      </c>
      <c r="E50" s="430">
        <f>E52+E53+E54+E55</f>
        <v>0</v>
      </c>
    </row>
    <row r="51" spans="1:7" ht="236.25" hidden="1" customHeight="1">
      <c r="A51" s="427"/>
      <c r="B51" s="428"/>
      <c r="C51" s="222" t="s">
        <v>141</v>
      </c>
      <c r="D51" s="431"/>
      <c r="E51" s="430"/>
    </row>
    <row r="52" spans="1:7" ht="15.75" customHeight="1">
      <c r="A52" s="427"/>
      <c r="B52" s="428"/>
      <c r="C52" s="222" t="s">
        <v>141</v>
      </c>
      <c r="D52" s="224">
        <v>0</v>
      </c>
      <c r="E52" s="224">
        <v>0</v>
      </c>
    </row>
    <row r="53" spans="1:7" ht="15.75" customHeight="1">
      <c r="A53" s="427"/>
      <c r="B53" s="428"/>
      <c r="C53" s="222" t="s">
        <v>142</v>
      </c>
      <c r="D53" s="224">
        <v>0</v>
      </c>
      <c r="E53" s="224">
        <v>0</v>
      </c>
    </row>
    <row r="54" spans="1:7" ht="16.5" customHeight="1">
      <c r="A54" s="427"/>
      <c r="B54" s="428"/>
      <c r="C54" s="222" t="s">
        <v>143</v>
      </c>
      <c r="D54" s="224">
        <v>8600</v>
      </c>
      <c r="E54" s="224">
        <v>0</v>
      </c>
    </row>
    <row r="55" spans="1:7" ht="18.75" customHeight="1">
      <c r="A55" s="427"/>
      <c r="B55" s="428"/>
      <c r="C55" s="222" t="s">
        <v>144</v>
      </c>
      <c r="D55" s="224">
        <v>0</v>
      </c>
      <c r="E55" s="224">
        <v>0</v>
      </c>
    </row>
    <row r="56" spans="1:7" ht="19.5" customHeight="1">
      <c r="A56" s="427" t="s">
        <v>158</v>
      </c>
      <c r="B56" s="428" t="s">
        <v>159</v>
      </c>
      <c r="C56" s="222" t="s">
        <v>140</v>
      </c>
      <c r="D56" s="227">
        <f>D57+D58+D59+D60</f>
        <v>19700.5</v>
      </c>
      <c r="E56" s="227">
        <f>E57+E58+E59+E60</f>
        <v>14522.7</v>
      </c>
    </row>
    <row r="57" spans="1:7" ht="17.25" customHeight="1">
      <c r="A57" s="427"/>
      <c r="B57" s="428"/>
      <c r="C57" s="222" t="s">
        <v>141</v>
      </c>
      <c r="D57" s="228">
        <v>12726.5</v>
      </c>
      <c r="E57" s="224">
        <v>9381.7000000000007</v>
      </c>
    </row>
    <row r="58" spans="1:7" ht="17.25" customHeight="1">
      <c r="A58" s="427"/>
      <c r="B58" s="428"/>
      <c r="C58" s="222" t="s">
        <v>142</v>
      </c>
      <c r="D58" s="227">
        <f>D63+D68</f>
        <v>0</v>
      </c>
      <c r="E58" s="224">
        <v>0</v>
      </c>
    </row>
    <row r="59" spans="1:7" ht="17.25" customHeight="1">
      <c r="A59" s="427"/>
      <c r="B59" s="428"/>
      <c r="C59" s="222" t="s">
        <v>143</v>
      </c>
      <c r="D59" s="232">
        <v>6974</v>
      </c>
      <c r="E59" s="224">
        <v>5141</v>
      </c>
      <c r="G59" s="233"/>
    </row>
    <row r="60" spans="1:7" ht="24" customHeight="1">
      <c r="A60" s="427"/>
      <c r="B60" s="428"/>
      <c r="C60" s="222" t="s">
        <v>144</v>
      </c>
      <c r="D60" s="234">
        <v>0</v>
      </c>
      <c r="E60" s="224">
        <v>0</v>
      </c>
      <c r="G60" s="233"/>
    </row>
    <row r="61" spans="1:7" ht="21" customHeight="1">
      <c r="A61" s="427"/>
      <c r="B61" s="428" t="s">
        <v>147</v>
      </c>
      <c r="C61" s="222" t="s">
        <v>140</v>
      </c>
      <c r="D61" s="224">
        <f>D62+D63+D64+D65</f>
        <v>5545</v>
      </c>
      <c r="E61" s="224">
        <f>E62+E63+E64+E65</f>
        <v>5545</v>
      </c>
      <c r="G61" s="233"/>
    </row>
    <row r="62" spans="1:7" ht="15.75" customHeight="1">
      <c r="A62" s="427"/>
      <c r="B62" s="428"/>
      <c r="C62" s="222" t="s">
        <v>141</v>
      </c>
      <c r="D62" s="224">
        <v>5545</v>
      </c>
      <c r="E62" s="224">
        <v>5545</v>
      </c>
    </row>
    <row r="63" spans="1:7" ht="15.75" customHeight="1">
      <c r="A63" s="427"/>
      <c r="B63" s="428"/>
      <c r="C63" s="222" t="s">
        <v>142</v>
      </c>
      <c r="D63" s="224">
        <v>0</v>
      </c>
      <c r="E63" s="224">
        <v>0</v>
      </c>
    </row>
    <row r="64" spans="1:7" ht="15.75" customHeight="1">
      <c r="A64" s="427"/>
      <c r="B64" s="428"/>
      <c r="C64" s="222" t="s">
        <v>143</v>
      </c>
      <c r="D64" s="221">
        <v>0</v>
      </c>
      <c r="E64" s="224">
        <v>0</v>
      </c>
    </row>
    <row r="65" spans="1:10" ht="17.25" customHeight="1">
      <c r="A65" s="427"/>
      <c r="B65" s="428"/>
      <c r="C65" s="222" t="s">
        <v>144</v>
      </c>
      <c r="D65" s="224">
        <v>0</v>
      </c>
      <c r="E65" s="224">
        <v>0</v>
      </c>
    </row>
    <row r="66" spans="1:10" ht="17.25" customHeight="1">
      <c r="A66" s="427" t="s">
        <v>160</v>
      </c>
      <c r="B66" s="428" t="s">
        <v>161</v>
      </c>
      <c r="C66" s="222" t="s">
        <v>140</v>
      </c>
      <c r="D66" s="224">
        <f>D67+D68+D69+D70</f>
        <v>13737.4</v>
      </c>
      <c r="E66" s="224">
        <f>E67+E68+E69+E70</f>
        <v>0</v>
      </c>
    </row>
    <row r="67" spans="1:10" ht="18" customHeight="1">
      <c r="A67" s="427"/>
      <c r="B67" s="428"/>
      <c r="C67" s="222" t="s">
        <v>141</v>
      </c>
      <c r="D67" s="224">
        <v>0</v>
      </c>
      <c r="E67" s="224">
        <v>0</v>
      </c>
    </row>
    <row r="68" spans="1:10" ht="15" customHeight="1">
      <c r="A68" s="427"/>
      <c r="B68" s="428"/>
      <c r="C68" s="222" t="s">
        <v>142</v>
      </c>
      <c r="D68" s="224">
        <v>0</v>
      </c>
      <c r="E68" s="224">
        <v>0</v>
      </c>
    </row>
    <row r="69" spans="1:10" ht="19.5" customHeight="1">
      <c r="A69" s="427"/>
      <c r="B69" s="428"/>
      <c r="C69" s="222" t="s">
        <v>143</v>
      </c>
      <c r="D69" s="235">
        <v>13600</v>
      </c>
      <c r="E69" s="224">
        <v>0</v>
      </c>
    </row>
    <row r="70" spans="1:10" ht="17.25" customHeight="1">
      <c r="A70" s="427"/>
      <c r="B70" s="428"/>
      <c r="C70" s="222" t="s">
        <v>144</v>
      </c>
      <c r="D70" s="230">
        <v>137.4</v>
      </c>
      <c r="E70" s="224">
        <v>0</v>
      </c>
    </row>
    <row r="71" spans="1:10">
      <c r="A71" s="236"/>
    </row>
    <row r="72" spans="1:10" ht="15.75">
      <c r="A72" s="237" t="s">
        <v>162</v>
      </c>
      <c r="B72" s="237"/>
      <c r="C72" s="238"/>
      <c r="D72" s="429" t="s">
        <v>163</v>
      </c>
      <c r="E72" s="429"/>
      <c r="F72" s="237"/>
      <c r="G72" s="237"/>
      <c r="H72" s="237"/>
      <c r="I72" s="237"/>
      <c r="J72" s="237"/>
    </row>
    <row r="73" spans="1:10" ht="15.75">
      <c r="A73" s="237"/>
      <c r="B73" s="237"/>
      <c r="C73" s="239"/>
      <c r="D73" s="238"/>
      <c r="E73" s="237"/>
      <c r="F73" s="237"/>
      <c r="G73" s="237"/>
      <c r="H73" s="237"/>
      <c r="I73" s="237"/>
      <c r="J73" s="237"/>
    </row>
    <row r="74" spans="1:10" ht="15.75">
      <c r="A74" s="237" t="s">
        <v>164</v>
      </c>
      <c r="B74" s="237"/>
      <c r="C74" s="238"/>
      <c r="D74" s="429" t="s">
        <v>165</v>
      </c>
      <c r="E74" s="429"/>
      <c r="F74" s="237"/>
      <c r="G74" s="237"/>
      <c r="H74" s="237"/>
      <c r="I74" s="237"/>
      <c r="J74" s="237"/>
    </row>
    <row r="75" spans="1:10" ht="15.75">
      <c r="A75" s="237"/>
      <c r="B75" s="237"/>
      <c r="C75" s="239"/>
      <c r="D75" s="239"/>
      <c r="E75" s="237"/>
      <c r="F75" s="237"/>
      <c r="G75" s="237"/>
      <c r="H75" s="237"/>
      <c r="I75" s="237"/>
      <c r="J75" s="237"/>
    </row>
    <row r="76" spans="1:10" ht="15.75">
      <c r="A76" s="240" t="s">
        <v>166</v>
      </c>
      <c r="B76" s="240"/>
      <c r="C76" s="237"/>
      <c r="D76" s="237"/>
      <c r="E76" s="237"/>
      <c r="F76" s="237"/>
      <c r="G76" s="237"/>
      <c r="H76" s="237"/>
      <c r="I76" s="237"/>
      <c r="J76" s="237"/>
    </row>
    <row r="77" spans="1:10">
      <c r="A77" s="241" t="s">
        <v>167</v>
      </c>
      <c r="B77" s="240" t="s">
        <v>168</v>
      </c>
      <c r="C77"/>
      <c r="D77"/>
      <c r="E77"/>
      <c r="F77"/>
      <c r="G77"/>
      <c r="H77"/>
      <c r="I77"/>
      <c r="J77"/>
    </row>
    <row r="78" spans="1:10">
      <c r="A78" s="242"/>
      <c r="B78" s="242"/>
      <c r="C78"/>
      <c r="D78"/>
      <c r="E78"/>
      <c r="F78"/>
      <c r="G78"/>
      <c r="H78"/>
      <c r="I78"/>
      <c r="J78"/>
    </row>
    <row r="79" spans="1:10" ht="14.25" customHeight="1">
      <c r="A79" s="417" t="s">
        <v>169</v>
      </c>
      <c r="B79" s="417"/>
    </row>
    <row r="81" spans="1:4" ht="15.75">
      <c r="A81" s="418" t="s">
        <v>170</v>
      </c>
      <c r="B81" s="418"/>
      <c r="C81" s="418"/>
      <c r="D81" s="219"/>
    </row>
    <row r="82" spans="1:4" ht="15.75">
      <c r="A82" s="419" t="s">
        <v>171</v>
      </c>
      <c r="B82" s="419"/>
      <c r="C82" s="219"/>
      <c r="D82" s="219" t="s">
        <v>172</v>
      </c>
    </row>
  </sheetData>
  <mergeCells count="40">
    <mergeCell ref="A3:E3"/>
    <mergeCell ref="A4:E4"/>
    <mergeCell ref="A6:A7"/>
    <mergeCell ref="B6:B7"/>
    <mergeCell ref="C6:C7"/>
    <mergeCell ref="D6:D7"/>
    <mergeCell ref="E6:E7"/>
    <mergeCell ref="A9:A13"/>
    <mergeCell ref="B9:B13"/>
    <mergeCell ref="A14:A18"/>
    <mergeCell ref="B14:B18"/>
    <mergeCell ref="A19:A24"/>
    <mergeCell ref="B19:B24"/>
    <mergeCell ref="D19:D20"/>
    <mergeCell ref="E19:E20"/>
    <mergeCell ref="A25:A29"/>
    <mergeCell ref="B25:B29"/>
    <mergeCell ref="A30:A34"/>
    <mergeCell ref="B30:B34"/>
    <mergeCell ref="A35:A39"/>
    <mergeCell ref="B35:B39"/>
    <mergeCell ref="A40:A44"/>
    <mergeCell ref="B40:B44"/>
    <mergeCell ref="A45:A49"/>
    <mergeCell ref="B45:B49"/>
    <mergeCell ref="D72:E72"/>
    <mergeCell ref="D74:E74"/>
    <mergeCell ref="A50:A55"/>
    <mergeCell ref="B50:B55"/>
    <mergeCell ref="D50:D51"/>
    <mergeCell ref="E50:E51"/>
    <mergeCell ref="A56:A60"/>
    <mergeCell ref="B56:B60"/>
    <mergeCell ref="A79:B79"/>
    <mergeCell ref="A81:C81"/>
    <mergeCell ref="A82:B82"/>
    <mergeCell ref="A61:A65"/>
    <mergeCell ref="B61:B65"/>
    <mergeCell ref="A66:A70"/>
    <mergeCell ref="B66:B7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01.04.2014</vt:lpstr>
      <vt:lpstr>на 01072014</vt:lpstr>
      <vt:lpstr>Лист1</vt:lpstr>
      <vt:lpstr>таб 14 БГ</vt:lpstr>
      <vt:lpstr>таб14 РО</vt:lpstr>
      <vt:lpstr>таб14 Транспорт</vt:lpstr>
      <vt:lpstr>таб 14 Об жильем</vt:lpstr>
      <vt:lpstr>табл 14 ОКжку</vt:lpstr>
      <vt:lpstr>от ДС иГХ</vt:lpstr>
      <vt:lpstr>исполнение на 01.07.2014</vt:lpstr>
      <vt:lpstr>'01.04.2014'!Заголовки_для_печати</vt:lpstr>
      <vt:lpstr>Лист1!Заголовки_для_печати</vt:lpstr>
      <vt:lpstr>'таб 14 БГ'!Заголовки_для_печати</vt:lpstr>
      <vt:lpstr>'таб14 Транспорт'!Заголовки_для_печати</vt:lpstr>
      <vt:lpstr>'табл 14 ОКжку'!Заголовки_для_печати</vt:lpstr>
      <vt:lpstr>'01.04.2014'!Область_печати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2014-07-28T12:17:58Z</cp:lastPrinted>
  <dcterms:created xsi:type="dcterms:W3CDTF">2013-02-28T13:07:54Z</dcterms:created>
  <dcterms:modified xsi:type="dcterms:W3CDTF">2014-07-28T12:40:04Z</dcterms:modified>
</cp:coreProperties>
</file>