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<sst xmlns="http://schemas.openxmlformats.org/spreadsheetml/2006/main" count="428" uniqueCount="258">
  <si>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</si>
  <si>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</si>
  <si>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</si>
  <si>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</si>
  <si>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</si>
  <si>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</si>
  <si>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</si>
  <si>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</si>
  <si>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</si>
  <si>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</si>
  <si>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1.1.1</t>
  </si>
  <si>
    <t>1.1.2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</si>
  <si>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</si>
  <si>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</si>
  <si>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</si>
  <si>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</si>
  <si>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</si>
  <si>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</si>
  <si>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</si>
  <si>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</si>
  <si>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</si>
  <si>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1.2.1</t>
  </si>
  <si>
    <t>1.3.1</t>
  </si>
  <si>
    <t>1.5.1</t>
  </si>
  <si>
    <t>1.7.1</t>
  </si>
  <si>
    <t>1.7.2</t>
  </si>
  <si>
    <t>1.7.3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</si>
  <si>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</si>
  <si>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</si>
  <si>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</si>
  <si>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</si>
  <si>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</si>
  <si>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</si>
  <si>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</si>
  <si>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</si>
  <si>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</si>
  <si>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</si>
  <si>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</si>
  <si>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1.18.1</t>
  </si>
  <si>
    <t>1.18.2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</si>
  <si>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</si>
  <si>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</si>
  <si>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</si>
  <si>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</si>
  <si>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</si>
  <si>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</si>
  <si>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</si>
  <si>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</si>
  <si>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</si>
  <si>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</si>
  <si>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</si>
  <si>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</si>
  <si>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</si>
  <si>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</si>
  <si>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</si>
  <si>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</si>
  <si>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1.2.2</t>
  </si>
  <si>
    <t>Предоставление мер социальной поддержки в виде денежной выплаты</t>
  </si>
  <si>
    <t xml:space="preserve">Предоставление мер социальной поддержки в натуральной форме </t>
  </si>
  <si>
    <t>Улучшение качества жизни отдельных категорий граждан</t>
  </si>
  <si>
    <t>1.3.2</t>
  </si>
  <si>
    <t>1.5.2</t>
  </si>
  <si>
    <t>Оказание материальной помощи гражданам</t>
  </si>
  <si>
    <t>Выплата социального пособия на погребение</t>
  </si>
  <si>
    <t>Возмещение расходов по погребению специализированным службам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</si>
  <si>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</si>
  <si>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</si>
  <si>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</si>
  <si>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</si>
  <si>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</si>
  <si>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</si>
  <si>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Предоставление компенсации гражданам за самостоятельно приобретенную путевку в детские оздоровительные и санаторно-оздоровительные учреждения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</si>
  <si>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</si>
  <si>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</si>
  <si>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</si>
  <si>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</si>
  <si>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</si>
  <si>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</si>
  <si>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</si>
  <si>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</si>
  <si>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</si>
  <si>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</si>
  <si>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</si>
  <si>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</si>
  <si>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</si>
  <si>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</si>
  <si>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</si>
  <si>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</si>
  <si>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</si>
  <si>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</si>
  <si>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</si>
  <si>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</si>
  <si>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</si>
  <si>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</si>
  <si>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</si>
  <si>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</si>
  <si>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</si>
  <si>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</si>
  <si>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</si>
  <si>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</si>
  <si>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</si>
  <si>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</si>
  <si>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</si>
  <si>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</si>
  <si>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</si>
  <si>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</si>
  <si>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</si>
  <si>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</si>
  <si>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</si>
  <si>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</si>
  <si>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</si>
  <si>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</si>
  <si>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</si>
  <si>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</si>
  <si>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</si>
  <si>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</si>
  <si>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</si>
  <si>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</si>
  <si>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</si>
  <si>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</si>
  <si>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</si>
  <si>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</si>
  <si>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</si>
  <si>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</si>
  <si>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</si>
  <si>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</si>
  <si>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</si>
  <si>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</si>
  <si>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</si>
  <si>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</si>
  <si>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</si>
  <si>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</si>
  <si>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</si>
  <si>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</si>
  <si>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</si>
  <si>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</si>
  <si>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</si>
  <si>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</si>
  <si>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</si>
  <si>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</si>
  <si>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</si>
  <si>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</si>
  <si>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</si>
  <si>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</si>
  <si>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</si>
  <si>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</si>
  <si>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</si>
  <si>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</si>
  <si>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</si>
  <si>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Михайлова Т.А.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</si>
  <si>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</si>
  <si>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</si>
  <si>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</si>
  <si>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</si>
  <si>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</si>
  <si>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</si>
  <si>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</si>
  <si>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</si>
  <si>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</si>
  <si>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</si>
  <si>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</si>
  <si>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</si>
  <si>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</si>
  <si>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</si>
  <si>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</si>
  <si>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</si>
  <si>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</si>
  <si>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</si>
  <si>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</si>
  <si>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</si>
  <si>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</si>
  <si>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</si>
  <si>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</si>
  <si>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</si>
  <si>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</si>
  <si>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</si>
  <si>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</si>
  <si>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</si>
  <si>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путевок в детские оздоровительные и санаторно-оздоровительные учреждения для детей  из малообеспечен-ных семей; предоставление компенсации организациям за приобретенные путевки в детские оздоровительные и санаторно-оздоровительные учреждения для детей своих сотрудников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</si>
  <si>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</si>
  <si>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</si>
  <si>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</si>
  <si>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</si>
  <si>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</si>
  <si>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</si>
  <si>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</si>
  <si>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</si>
  <si>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</si>
  <si>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</si>
  <si>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</si>
  <si>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</si>
  <si>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</si>
  <si>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</si>
  <si>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</si>
  <si>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</si>
  <si>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</si>
  <si>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</si>
  <si>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</si>
  <si>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</si>
  <si>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</si>
  <si>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</si>
  <si>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</si>
  <si>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</si>
  <si>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</si>
  <si>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</si>
  <si>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</si>
  <si>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</si>
  <si>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</si>
  <si>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</si>
  <si>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</si>
  <si>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</si>
  <si>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</si>
  <si>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</si>
  <si>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</si>
  <si>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</si>
  <si>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</si>
  <si>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</si>
  <si>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</si>
  <si>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</si>
  <si>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</si>
  <si>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</si>
  <si>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</si>
  <si>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</si>
  <si>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</si>
  <si>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</si>
  <si>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</si>
  <si>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1.19.29</t>
  </si>
  <si>
    <t>1.19.30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</si>
  <si>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</si>
  <si>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</si>
  <si>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</si>
  <si>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</si>
  <si>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</si>
  <si>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</si>
  <si>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</si>
  <si>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</si>
  <si>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</si>
  <si>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</si>
  <si>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</si>
  <si>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</si>
  <si>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</si>
  <si>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</si>
  <si>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</si>
  <si>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</si>
  <si>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</si>
  <si>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бухгалтерского учета - главный бухгалтер 
Столяр И.О.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</si>
  <si>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</si>
  <si>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</si>
  <si>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</si>
  <si>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</si>
  <si>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Начальник отдела бухгалтерского учета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</si>
  <si>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Директор ДТиСР г.Волгодонска
Пашко А.А.</t>
  </si>
  <si>
    <t>И.о.директора МУ "ЦСО ГПВиИ № 1 г.Волгодонска" 
Киричек Э.В.</t>
  </si>
  <si>
    <t>Начальник Управления образования г.Волгодонска 
Тимохина Е.Н.</t>
  </si>
  <si>
    <t>Директор</t>
  </si>
  <si>
    <t>А.А.Пашко</t>
  </si>
  <si>
    <t>муниципальной программы города Волгодонска "Социальная поддержка граждан Волгодонска" на 2016 год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</si>
  <si>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 30.11.2015 № 270/1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</si>
</sst>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3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justify" vertical="top" wrapText="1"/>
    </xf>
    <xf numFmtId="0" fontId="39" fillId="0" borderId="11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1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2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2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66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1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21" xfId="0" applyNumberFormat="1" applyFont="1" applyBorder="1" applyAlignment="1">
      <alignment horizontal="center" vertical="top" wrapText="1"/>
    </xf>
    <xf numFmtId="0" fontId="39" fillId="0" borderId="21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2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left" vertical="top" wrapText="1"/>
    </xf>
    <xf numFmtId="49" fontId="39" fillId="0" borderId="21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33">
      <selection activeCell="B49" sqref="B49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3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2" t="s">
        <v>174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6.5" customHeight="1">
      <c r="A2" s="113" t="s">
        <v>257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 customHeight="1">
      <c r="A3" s="1"/>
      <c r="B3" s="1"/>
      <c r="C3" s="1"/>
      <c r="D3" s="12"/>
      <c r="E3" s="1"/>
      <c r="F3" s="1"/>
      <c r="G3" s="1"/>
      <c r="H3" s="1"/>
      <c r="I3" s="1"/>
      <c r="J3" s="1"/>
    </row>
    <row r="4" spans="1:10" ht="15.75" customHeight="1">
      <c r="A4" s="114" t="s">
        <v>242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10" ht="15.75" customHeight="1">
      <c r="A5" s="114" t="s">
        <v>256</v>
      </c>
      <c r="B5" s="114"/>
      <c r="C5" s="114"/>
      <c r="D5" s="114"/>
      <c r="E5" s="114"/>
      <c r="F5" s="114"/>
      <c r="G5" s="114"/>
      <c r="H5" s="114"/>
      <c r="I5" s="114"/>
      <c r="J5" s="114"/>
    </row>
    <row r="7" spans="1:10" ht="34.5" customHeight="1">
      <c r="A7" s="115" t="s">
        <v>0</v>
      </c>
      <c r="B7" s="115" t="s">
        <v>5</v>
      </c>
      <c r="C7" s="115" t="s">
        <v>243</v>
      </c>
      <c r="D7" s="115" t="s">
        <v>1</v>
      </c>
      <c r="E7" s="115" t="s">
        <v>6</v>
      </c>
      <c r="F7" s="110" t="s">
        <v>144</v>
      </c>
      <c r="G7" s="110"/>
      <c r="H7" s="111"/>
      <c r="I7" s="111"/>
      <c r="J7" s="111"/>
    </row>
    <row r="8" spans="1:10" ht="58.5" customHeight="1">
      <c r="A8" s="115"/>
      <c r="B8" s="115"/>
      <c r="C8" s="115"/>
      <c r="D8" s="115"/>
      <c r="E8" s="115"/>
      <c r="F8" s="2" t="s">
        <v>2</v>
      </c>
      <c r="G8" s="57" t="s">
        <v>114</v>
      </c>
      <c r="H8" s="57" t="s">
        <v>7</v>
      </c>
      <c r="I8" s="2" t="s">
        <v>3</v>
      </c>
      <c r="J8" s="26" t="s">
        <v>115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4" t="s">
        <v>229</v>
      </c>
      <c r="C10" s="87" t="s">
        <v>251</v>
      </c>
      <c r="D10" s="20" t="s">
        <v>79</v>
      </c>
      <c r="E10" s="2" t="s">
        <v>4</v>
      </c>
      <c r="F10" s="53">
        <f>SUM(G10:J10)</f>
        <v>21230.2</v>
      </c>
      <c r="G10" s="53">
        <f>G11+G14+G17+G20+G21+G24+G25+G29+G30+G34+G35+G36+G37+G38+G39+G41+G42+G45+G95+G100+G101+G102+G105+G93+G94</f>
        <v>0</v>
      </c>
      <c r="H10" s="53">
        <f>H11+H14+H17+H20+H21+H24+H25+H29+H30+H34+H35+H36+H37+H38+H39+H41+H42+H45+H95+H100+H101+H102+H105+H40</f>
        <v>0</v>
      </c>
      <c r="I10" s="53">
        <f>I11+I14+I17+I20+I21+I24+I25+I29+I30+I34+I35+I36+I37+I38+I39+I41+I42+I45+I95+I100+I101+I102+I105</f>
        <v>21230.2</v>
      </c>
      <c r="J10" s="53">
        <f>J11+J14+J17+J20+J21+J24+J25+J29+J30+J34+J35+J36+J37+J38+J39+J41+J42+J45+J95+J100+J101+J102+J105</f>
        <v>0</v>
      </c>
    </row>
    <row r="11" spans="1:10" ht="180" hidden="1">
      <c r="A11" s="3" t="s">
        <v>9</v>
      </c>
      <c r="B11" s="15" t="s">
        <v>152</v>
      </c>
      <c r="C11" s="87" t="s">
        <v>244</v>
      </c>
      <c r="D11" s="14" t="s">
        <v>59</v>
      </c>
      <c r="E11" s="5">
        <v>42369</v>
      </c>
      <c r="F11" s="53">
        <f aca="true" t="shared" si="0" ref="F11:F45">SUM(G11:J11)</f>
        <v>0</v>
      </c>
      <c r="G11" s="52">
        <f>SUM(G12:G13)</f>
        <v>0</v>
      </c>
      <c r="H11" s="52"/>
      <c r="I11" s="52">
        <f>SUM(I12:I13)</f>
        <v>0</v>
      </c>
      <c r="J11" s="52">
        <f>SUM(J12:J13)</f>
        <v>0</v>
      </c>
    </row>
    <row r="12" spans="1:10" ht="45" hidden="1">
      <c r="A12" s="6" t="s">
        <v>10</v>
      </c>
      <c r="B12" s="7" t="s">
        <v>57</v>
      </c>
      <c r="C12" s="87" t="s">
        <v>149</v>
      </c>
      <c r="D12" s="15" t="s">
        <v>59</v>
      </c>
      <c r="E12" s="5">
        <v>42004</v>
      </c>
      <c r="F12" s="53">
        <f t="shared" si="0"/>
        <v>0</v>
      </c>
      <c r="G12" s="52"/>
      <c r="H12" s="52"/>
      <c r="I12" s="52"/>
      <c r="J12" s="52"/>
    </row>
    <row r="13" spans="1:10" ht="45" hidden="1">
      <c r="A13" s="6" t="s">
        <v>11</v>
      </c>
      <c r="B13" s="7" t="s">
        <v>58</v>
      </c>
      <c r="C13" s="87" t="s">
        <v>149</v>
      </c>
      <c r="D13" s="15" t="s">
        <v>59</v>
      </c>
      <c r="E13" s="5">
        <v>42004</v>
      </c>
      <c r="F13" s="53">
        <f t="shared" si="0"/>
        <v>0</v>
      </c>
      <c r="G13" s="52"/>
      <c r="H13" s="52"/>
      <c r="I13" s="52"/>
      <c r="J13" s="52"/>
    </row>
    <row r="14" spans="1:10" ht="45" hidden="1">
      <c r="A14" s="80" t="s">
        <v>13</v>
      </c>
      <c r="B14" s="81" t="s">
        <v>153</v>
      </c>
      <c r="C14" s="87" t="s">
        <v>244</v>
      </c>
      <c r="D14" s="15" t="s">
        <v>59</v>
      </c>
      <c r="E14" s="79">
        <v>42369</v>
      </c>
      <c r="F14" s="53">
        <f t="shared" si="0"/>
        <v>0</v>
      </c>
      <c r="G14" s="52">
        <f>SUM(G15:G16)</f>
        <v>0</v>
      </c>
      <c r="H14" s="52"/>
      <c r="I14" s="52">
        <f>SUM(I15:I16)</f>
        <v>0</v>
      </c>
      <c r="J14" s="52">
        <f>SUM(J15:J16)</f>
        <v>0</v>
      </c>
    </row>
    <row r="15" spans="1:10" ht="45" hidden="1">
      <c r="A15" s="3" t="s">
        <v>21</v>
      </c>
      <c r="B15" s="7" t="s">
        <v>57</v>
      </c>
      <c r="C15" s="87" t="s">
        <v>244</v>
      </c>
      <c r="D15" s="15" t="s">
        <v>59</v>
      </c>
      <c r="E15" s="79">
        <v>42369</v>
      </c>
      <c r="F15" s="53">
        <f t="shared" si="0"/>
        <v>0</v>
      </c>
      <c r="G15" s="52"/>
      <c r="H15" s="52"/>
      <c r="I15" s="52"/>
      <c r="J15" s="52"/>
    </row>
    <row r="16" spans="1:10" ht="45" hidden="1">
      <c r="A16" s="6" t="s">
        <v>56</v>
      </c>
      <c r="B16" s="7" t="s">
        <v>58</v>
      </c>
      <c r="C16" s="87" t="s">
        <v>244</v>
      </c>
      <c r="D16" s="15" t="s">
        <v>59</v>
      </c>
      <c r="E16" s="79">
        <v>42369</v>
      </c>
      <c r="F16" s="53">
        <f t="shared" si="0"/>
        <v>0</v>
      </c>
      <c r="G16" s="52"/>
      <c r="H16" s="52"/>
      <c r="I16" s="52"/>
      <c r="J16" s="52"/>
    </row>
    <row r="17" spans="1:10" ht="75" hidden="1">
      <c r="A17" s="3" t="s">
        <v>12</v>
      </c>
      <c r="B17" s="7" t="s">
        <v>154</v>
      </c>
      <c r="C17" s="87" t="s">
        <v>244</v>
      </c>
      <c r="D17" s="15" t="s">
        <v>59</v>
      </c>
      <c r="E17" s="79">
        <v>42369</v>
      </c>
      <c r="F17" s="53">
        <f t="shared" si="0"/>
        <v>0</v>
      </c>
      <c r="G17" s="52">
        <f>SUM(G18:G19)</f>
        <v>0</v>
      </c>
      <c r="H17" s="52"/>
      <c r="I17" s="52">
        <f>SUM(I18:I19)</f>
        <v>0</v>
      </c>
      <c r="J17" s="52">
        <f>SUM(J18:J19)</f>
        <v>0</v>
      </c>
    </row>
    <row r="18" spans="1:10" ht="45" hidden="1">
      <c r="A18" s="8" t="s">
        <v>22</v>
      </c>
      <c r="B18" s="7" t="s">
        <v>57</v>
      </c>
      <c r="C18" s="87" t="s">
        <v>244</v>
      </c>
      <c r="D18" s="15" t="s">
        <v>59</v>
      </c>
      <c r="E18" s="79">
        <v>42369</v>
      </c>
      <c r="F18" s="53">
        <f t="shared" si="0"/>
        <v>0</v>
      </c>
      <c r="G18" s="52"/>
      <c r="H18" s="52"/>
      <c r="I18" s="52"/>
      <c r="J18" s="52"/>
    </row>
    <row r="19" spans="1:10" ht="45" hidden="1">
      <c r="A19" s="8" t="s">
        <v>60</v>
      </c>
      <c r="B19" s="7" t="s">
        <v>58</v>
      </c>
      <c r="C19" s="87" t="s">
        <v>244</v>
      </c>
      <c r="D19" s="15" t="s">
        <v>59</v>
      </c>
      <c r="E19" s="79">
        <v>42369</v>
      </c>
      <c r="F19" s="53">
        <f t="shared" si="0"/>
        <v>0</v>
      </c>
      <c r="G19" s="52"/>
      <c r="H19" s="52"/>
      <c r="I19" s="52"/>
      <c r="J19" s="52"/>
    </row>
    <row r="20" spans="1:10" ht="90" hidden="1">
      <c r="A20" s="3" t="s">
        <v>14</v>
      </c>
      <c r="B20" s="64" t="s">
        <v>155</v>
      </c>
      <c r="C20" s="87" t="s">
        <v>244</v>
      </c>
      <c r="D20" s="15" t="s">
        <v>59</v>
      </c>
      <c r="E20" s="79">
        <v>42369</v>
      </c>
      <c r="F20" s="53">
        <f t="shared" si="0"/>
        <v>0</v>
      </c>
      <c r="G20" s="52"/>
      <c r="H20" s="52"/>
      <c r="I20" s="52"/>
      <c r="J20" s="52"/>
    </row>
    <row r="21" spans="1:10" ht="78.75" customHeight="1" hidden="1">
      <c r="A21" s="3" t="s">
        <v>15</v>
      </c>
      <c r="B21" s="64" t="s">
        <v>156</v>
      </c>
      <c r="C21" s="87" t="s">
        <v>245</v>
      </c>
      <c r="D21" s="78" t="s">
        <v>62</v>
      </c>
      <c r="E21" s="79">
        <v>42369</v>
      </c>
      <c r="F21" s="53">
        <f t="shared" si="0"/>
        <v>0</v>
      </c>
      <c r="G21" s="52">
        <f>SUM(G22:G23)</f>
        <v>0</v>
      </c>
      <c r="H21" s="52"/>
      <c r="I21" s="52">
        <f>SUM(I22:I23)</f>
        <v>0</v>
      </c>
      <c r="J21" s="52">
        <f>SUM(J22:J23)</f>
        <v>0</v>
      </c>
    </row>
    <row r="22" spans="1:10" ht="30" hidden="1">
      <c r="A22" s="3" t="s">
        <v>23</v>
      </c>
      <c r="B22" s="7" t="s">
        <v>63</v>
      </c>
      <c r="C22" s="87" t="s">
        <v>194</v>
      </c>
      <c r="D22" s="17" t="s">
        <v>62</v>
      </c>
      <c r="E22" s="79">
        <v>42369</v>
      </c>
      <c r="F22" s="53">
        <f t="shared" si="0"/>
        <v>0</v>
      </c>
      <c r="G22" s="52"/>
      <c r="H22" s="53"/>
      <c r="I22" s="52"/>
      <c r="J22" s="52"/>
    </row>
    <row r="23" spans="1:10" ht="45" customHeight="1" hidden="1">
      <c r="A23" s="6" t="s">
        <v>61</v>
      </c>
      <c r="B23" s="7" t="s">
        <v>64</v>
      </c>
      <c r="C23" s="87" t="s">
        <v>194</v>
      </c>
      <c r="D23" s="17" t="s">
        <v>62</v>
      </c>
      <c r="E23" s="79">
        <v>42369</v>
      </c>
      <c r="F23" s="53">
        <f t="shared" si="0"/>
        <v>0</v>
      </c>
      <c r="G23" s="52"/>
      <c r="H23" s="53"/>
      <c r="I23" s="52"/>
      <c r="J23" s="52"/>
    </row>
    <row r="24" spans="1:10" ht="90">
      <c r="A24" s="3" t="s">
        <v>16</v>
      </c>
      <c r="B24" s="64" t="s">
        <v>157</v>
      </c>
      <c r="C24" s="87" t="s">
        <v>244</v>
      </c>
      <c r="D24" s="15" t="s">
        <v>59</v>
      </c>
      <c r="E24" s="79">
        <v>42735</v>
      </c>
      <c r="F24" s="53">
        <f t="shared" si="0"/>
        <v>4000</v>
      </c>
      <c r="G24" s="52"/>
      <c r="H24" s="52"/>
      <c r="I24" s="52">
        <v>4000</v>
      </c>
      <c r="J24" s="52"/>
    </row>
    <row r="25" spans="1:10" ht="105" hidden="1">
      <c r="A25" s="3" t="s">
        <v>17</v>
      </c>
      <c r="B25" s="64" t="s">
        <v>158</v>
      </c>
      <c r="C25" s="87" t="s">
        <v>244</v>
      </c>
      <c r="D25" s="15" t="s">
        <v>59</v>
      </c>
      <c r="E25" s="79">
        <v>42369</v>
      </c>
      <c r="F25" s="53">
        <f t="shared" si="0"/>
        <v>0</v>
      </c>
      <c r="G25" s="52"/>
      <c r="H25" s="52"/>
      <c r="I25" s="52"/>
      <c r="J25" s="52"/>
    </row>
    <row r="26" spans="1:10" ht="45" hidden="1">
      <c r="A26" s="3" t="s">
        <v>24</v>
      </c>
      <c r="B26" s="4"/>
      <c r="C26" s="7"/>
      <c r="D26" s="15" t="s">
        <v>59</v>
      </c>
      <c r="E26" s="79">
        <v>42369</v>
      </c>
      <c r="F26" s="53">
        <f t="shared" si="0"/>
        <v>0</v>
      </c>
      <c r="G26" s="52"/>
      <c r="H26" s="52"/>
      <c r="I26" s="52"/>
      <c r="J26" s="52"/>
    </row>
    <row r="27" spans="1:10" ht="45" hidden="1">
      <c r="A27" s="3" t="s">
        <v>25</v>
      </c>
      <c r="B27" s="4"/>
      <c r="C27" s="7"/>
      <c r="D27" s="15" t="s">
        <v>59</v>
      </c>
      <c r="E27" s="79">
        <v>42369</v>
      </c>
      <c r="F27" s="53">
        <f t="shared" si="0"/>
        <v>0</v>
      </c>
      <c r="G27" s="52"/>
      <c r="H27" s="52"/>
      <c r="I27" s="52"/>
      <c r="J27" s="52"/>
    </row>
    <row r="28" spans="1:10" ht="45" hidden="1">
      <c r="A28" s="3" t="s">
        <v>26</v>
      </c>
      <c r="B28" s="4"/>
      <c r="C28" s="7"/>
      <c r="D28" s="15" t="s">
        <v>59</v>
      </c>
      <c r="E28" s="79">
        <v>42369</v>
      </c>
      <c r="F28" s="53">
        <f t="shared" si="0"/>
        <v>0</v>
      </c>
      <c r="G28" s="52"/>
      <c r="H28" s="52"/>
      <c r="I28" s="52"/>
      <c r="J28" s="52"/>
    </row>
    <row r="29" spans="1:10" ht="180" hidden="1">
      <c r="A29" s="3" t="s">
        <v>18</v>
      </c>
      <c r="B29" s="64" t="s">
        <v>159</v>
      </c>
      <c r="C29" s="87" t="s">
        <v>244</v>
      </c>
      <c r="D29" s="15" t="s">
        <v>59</v>
      </c>
      <c r="E29" s="79">
        <v>42369</v>
      </c>
      <c r="F29" s="53">
        <f t="shared" si="0"/>
        <v>0</v>
      </c>
      <c r="G29" s="52"/>
      <c r="H29" s="52"/>
      <c r="I29" s="52"/>
      <c r="J29" s="52"/>
    </row>
    <row r="30" spans="1:10" ht="137.25" customHeight="1">
      <c r="A30" s="3" t="s">
        <v>19</v>
      </c>
      <c r="B30" s="64" t="s">
        <v>160</v>
      </c>
      <c r="C30" s="87" t="s">
        <v>245</v>
      </c>
      <c r="D30" s="15" t="s">
        <v>59</v>
      </c>
      <c r="E30" s="90">
        <v>42735</v>
      </c>
      <c r="F30" s="53">
        <f t="shared" si="0"/>
        <v>6294.5</v>
      </c>
      <c r="G30" s="52">
        <f>SUM(G31:G33)</f>
        <v>0</v>
      </c>
      <c r="H30" s="52">
        <f>SUM(H31:H33)</f>
        <v>0</v>
      </c>
      <c r="I30" s="52">
        <f>SUM(I31:I33)</f>
        <v>6294.5</v>
      </c>
      <c r="J30" s="52">
        <f>SUM(J31:J33)</f>
        <v>0</v>
      </c>
    </row>
    <row r="31" spans="1:10" ht="75.75" customHeight="1">
      <c r="A31" s="3" t="s">
        <v>27</v>
      </c>
      <c r="B31" s="9" t="s">
        <v>65</v>
      </c>
      <c r="C31" s="87" t="s">
        <v>245</v>
      </c>
      <c r="D31" s="15" t="s">
        <v>59</v>
      </c>
      <c r="E31" s="90">
        <v>42735</v>
      </c>
      <c r="F31" s="53">
        <f t="shared" si="0"/>
        <v>360</v>
      </c>
      <c r="G31" s="52"/>
      <c r="H31" s="52"/>
      <c r="I31" s="52">
        <v>360</v>
      </c>
      <c r="J31" s="52"/>
    </row>
    <row r="32" spans="1:10" ht="76.5" customHeight="1">
      <c r="A32" s="50" t="s">
        <v>28</v>
      </c>
      <c r="B32" s="51" t="s">
        <v>146</v>
      </c>
      <c r="C32" s="24" t="s">
        <v>245</v>
      </c>
      <c r="D32" s="15" t="s">
        <v>59</v>
      </c>
      <c r="E32" s="90">
        <v>42735</v>
      </c>
      <c r="F32" s="53">
        <f t="shared" si="0"/>
        <v>72</v>
      </c>
      <c r="G32" s="52"/>
      <c r="H32" s="52"/>
      <c r="I32" s="52">
        <v>72</v>
      </c>
      <c r="J32" s="52"/>
    </row>
    <row r="33" spans="1:10" ht="77.25" customHeight="1">
      <c r="A33" s="50" t="s">
        <v>145</v>
      </c>
      <c r="B33" s="51" t="s">
        <v>147</v>
      </c>
      <c r="C33" s="24" t="s">
        <v>245</v>
      </c>
      <c r="D33" s="15" t="s">
        <v>59</v>
      </c>
      <c r="E33" s="90">
        <v>42735</v>
      </c>
      <c r="F33" s="53">
        <f t="shared" si="0"/>
        <v>5862.5</v>
      </c>
      <c r="G33" s="52"/>
      <c r="H33" s="52"/>
      <c r="I33" s="52">
        <v>5862.5</v>
      </c>
      <c r="J33" s="52"/>
    </row>
    <row r="34" spans="1:10" ht="90" hidden="1">
      <c r="A34" s="3" t="s">
        <v>20</v>
      </c>
      <c r="B34" s="64" t="s">
        <v>161</v>
      </c>
      <c r="C34" s="24" t="s">
        <v>246</v>
      </c>
      <c r="D34" s="78" t="s">
        <v>140</v>
      </c>
      <c r="E34" s="79">
        <v>42369</v>
      </c>
      <c r="F34" s="53">
        <f t="shared" si="0"/>
        <v>0</v>
      </c>
      <c r="G34" s="52"/>
      <c r="H34" s="52"/>
      <c r="I34" s="52"/>
      <c r="J34" s="52"/>
    </row>
    <row r="35" spans="1:10" ht="108" customHeight="1" hidden="1">
      <c r="A35" s="10" t="s">
        <v>29</v>
      </c>
      <c r="B35" s="64" t="s">
        <v>162</v>
      </c>
      <c r="C35" s="24" t="s">
        <v>246</v>
      </c>
      <c r="D35" s="78" t="s">
        <v>66</v>
      </c>
      <c r="E35" s="79">
        <v>42369</v>
      </c>
      <c r="F35" s="53">
        <f t="shared" si="0"/>
        <v>0</v>
      </c>
      <c r="G35" s="52"/>
      <c r="H35" s="52"/>
      <c r="I35" s="52"/>
      <c r="J35" s="52"/>
    </row>
    <row r="36" spans="1:10" ht="60" hidden="1">
      <c r="A36" s="10" t="s">
        <v>30</v>
      </c>
      <c r="B36" s="64" t="s">
        <v>163</v>
      </c>
      <c r="C36" s="24" t="s">
        <v>246</v>
      </c>
      <c r="D36" s="78" t="s">
        <v>67</v>
      </c>
      <c r="E36" s="79">
        <v>42369</v>
      </c>
      <c r="F36" s="53">
        <f t="shared" si="0"/>
        <v>0</v>
      </c>
      <c r="G36" s="52"/>
      <c r="H36" s="52"/>
      <c r="I36" s="52"/>
      <c r="J36" s="52"/>
    </row>
    <row r="37" spans="1:10" ht="150" hidden="1">
      <c r="A37" s="10" t="s">
        <v>31</v>
      </c>
      <c r="B37" s="64" t="s">
        <v>164</v>
      </c>
      <c r="C37" s="24" t="s">
        <v>246</v>
      </c>
      <c r="D37" s="78" t="s">
        <v>228</v>
      </c>
      <c r="E37" s="79">
        <v>42369</v>
      </c>
      <c r="F37" s="53">
        <f t="shared" si="0"/>
        <v>0</v>
      </c>
      <c r="G37" s="52"/>
      <c r="H37" s="52"/>
      <c r="I37" s="52"/>
      <c r="J37" s="52"/>
    </row>
    <row r="38" spans="1:10" ht="105.75" customHeight="1" hidden="1">
      <c r="A38" s="10" t="s">
        <v>32</v>
      </c>
      <c r="B38" s="11" t="s">
        <v>165</v>
      </c>
      <c r="C38" s="24" t="s">
        <v>246</v>
      </c>
      <c r="D38" s="78" t="s">
        <v>68</v>
      </c>
      <c r="E38" s="79">
        <v>42369</v>
      </c>
      <c r="F38" s="53">
        <f t="shared" si="0"/>
        <v>0</v>
      </c>
      <c r="G38" s="52"/>
      <c r="H38" s="52"/>
      <c r="I38" s="52"/>
      <c r="J38" s="52"/>
    </row>
    <row r="39" spans="1:10" ht="240" hidden="1">
      <c r="A39" s="10" t="s">
        <v>33</v>
      </c>
      <c r="B39" s="11" t="s">
        <v>177</v>
      </c>
      <c r="C39" s="24" t="s">
        <v>246</v>
      </c>
      <c r="D39" s="77" t="s">
        <v>69</v>
      </c>
      <c r="E39" s="79">
        <v>42369</v>
      </c>
      <c r="F39" s="53">
        <f t="shared" si="0"/>
        <v>0</v>
      </c>
      <c r="G39" s="52"/>
      <c r="H39" s="52"/>
      <c r="I39" s="52"/>
      <c r="J39" s="52"/>
    </row>
    <row r="40" spans="1:10" ht="135" hidden="1">
      <c r="A40" s="23" t="s">
        <v>34</v>
      </c>
      <c r="B40" s="11" t="s">
        <v>200</v>
      </c>
      <c r="C40" s="24" t="s">
        <v>246</v>
      </c>
      <c r="D40" s="40" t="s">
        <v>141</v>
      </c>
      <c r="E40" s="29">
        <v>42369</v>
      </c>
      <c r="F40" s="53">
        <f t="shared" si="0"/>
        <v>0</v>
      </c>
      <c r="G40" s="52"/>
      <c r="H40" s="52"/>
      <c r="I40" s="52"/>
      <c r="J40" s="52"/>
    </row>
    <row r="41" spans="1:10" ht="165" customHeight="1" hidden="1">
      <c r="A41" s="63" t="s">
        <v>35</v>
      </c>
      <c r="B41" s="11" t="s">
        <v>166</v>
      </c>
      <c r="C41" s="24" t="s">
        <v>246</v>
      </c>
      <c r="D41" s="40" t="s">
        <v>141</v>
      </c>
      <c r="E41" s="79">
        <v>42369</v>
      </c>
      <c r="F41" s="53">
        <f t="shared" si="0"/>
        <v>0</v>
      </c>
      <c r="G41" s="53"/>
      <c r="H41" s="53"/>
      <c r="I41" s="53"/>
      <c r="J41" s="53"/>
    </row>
    <row r="42" spans="1:10" ht="150" hidden="1">
      <c r="A42" s="23" t="s">
        <v>37</v>
      </c>
      <c r="B42" s="64" t="s">
        <v>167</v>
      </c>
      <c r="C42" s="24" t="s">
        <v>246</v>
      </c>
      <c r="D42" s="9" t="s">
        <v>70</v>
      </c>
      <c r="E42" s="79">
        <v>42369</v>
      </c>
      <c r="F42" s="53">
        <f t="shared" si="0"/>
        <v>0</v>
      </c>
      <c r="G42" s="52">
        <f>SUM(G43:G44)</f>
        <v>0</v>
      </c>
      <c r="H42" s="52"/>
      <c r="I42" s="52">
        <f>SUM(I43:I44)</f>
        <v>0</v>
      </c>
      <c r="J42" s="52">
        <f>SUM(J43:J44)</f>
        <v>0</v>
      </c>
    </row>
    <row r="43" spans="1:10" ht="151.5" customHeight="1" hidden="1">
      <c r="A43" s="23" t="s">
        <v>38</v>
      </c>
      <c r="B43" s="65" t="s">
        <v>71</v>
      </c>
      <c r="C43" s="24" t="s">
        <v>246</v>
      </c>
      <c r="D43" s="9" t="s">
        <v>70</v>
      </c>
      <c r="E43" s="79">
        <v>42369</v>
      </c>
      <c r="F43" s="53">
        <f t="shared" si="0"/>
        <v>6729.3</v>
      </c>
      <c r="G43" s="52"/>
      <c r="H43" s="61">
        <v>6729.3</v>
      </c>
      <c r="I43" s="52"/>
      <c r="J43" s="52"/>
    </row>
    <row r="44" spans="1:10" ht="168" customHeight="1" hidden="1">
      <c r="A44" s="76" t="s">
        <v>39</v>
      </c>
      <c r="B44" s="66" t="s">
        <v>178</v>
      </c>
      <c r="C44" s="24" t="s">
        <v>246</v>
      </c>
      <c r="D44" s="19" t="s">
        <v>70</v>
      </c>
      <c r="E44" s="79">
        <v>42369</v>
      </c>
      <c r="F44" s="53">
        <f t="shared" si="0"/>
        <v>11846.6</v>
      </c>
      <c r="G44" s="52"/>
      <c r="H44" s="61">
        <v>11846.6</v>
      </c>
      <c r="I44" s="52"/>
      <c r="J44" s="52"/>
    </row>
    <row r="45" spans="1:10" s="30" customFormat="1" ht="105" customHeight="1">
      <c r="A45" s="47" t="s">
        <v>40</v>
      </c>
      <c r="B45" s="39" t="s">
        <v>168</v>
      </c>
      <c r="C45" s="24" t="s">
        <v>246</v>
      </c>
      <c r="D45" s="39" t="s">
        <v>142</v>
      </c>
      <c r="E45" s="90">
        <v>42735</v>
      </c>
      <c r="F45" s="53">
        <f t="shared" si="0"/>
        <v>5962.3</v>
      </c>
      <c r="G45" s="53"/>
      <c r="H45" s="53"/>
      <c r="I45" s="53">
        <f>I53+I54+I55+I56+I57+I58+I60+I61+I62+I63+I64+I65+I66+I67+I68+I70+I71+I72+I73+I74+I75+I76+I77+I78+I79+I80+I81+I82+I83+I84+I85+I87+I88+I89+I90+I91+I92</f>
        <v>5962.3</v>
      </c>
      <c r="J45" s="53">
        <f>J53+J54+J55+J56+J57+J58+J60+J61+J62+J63+J64+J65+J66+J67+J68+J70+J71+J72+J73+J74+J75+J76+J77+J78+J79+J80+J81+J82+J83+J84+J85+J87+J88+J89+J90+J91+J92</f>
        <v>0</v>
      </c>
    </row>
    <row r="46" spans="1:10" s="30" customFormat="1" ht="38.25" customHeight="1" hidden="1">
      <c r="A46" s="48"/>
      <c r="B46" s="39"/>
      <c r="C46" s="47" t="s">
        <v>55</v>
      </c>
      <c r="D46" s="39"/>
      <c r="E46" s="90">
        <v>42735</v>
      </c>
      <c r="F46" s="53">
        <f>SUM(H46:J46)</f>
        <v>225.49999999999997</v>
      </c>
      <c r="G46" s="53"/>
      <c r="H46" s="53"/>
      <c r="I46" s="53">
        <f>I54+I55+I61+I76+I81+I86+I89+I73</f>
        <v>225.49999999999997</v>
      </c>
      <c r="J46" s="53"/>
    </row>
    <row r="47" spans="1:10" s="30" customFormat="1" ht="39" customHeight="1" hidden="1">
      <c r="A47" s="48"/>
      <c r="B47" s="39"/>
      <c r="C47" s="47" t="s">
        <v>95</v>
      </c>
      <c r="D47" s="39"/>
      <c r="E47" s="90">
        <v>42735</v>
      </c>
      <c r="F47" s="53">
        <f>SUM(H47:J47)</f>
        <v>32.6</v>
      </c>
      <c r="G47" s="53"/>
      <c r="H47" s="53"/>
      <c r="I47" s="53">
        <f>I62+I77+I82+I90+I74</f>
        <v>32.6</v>
      </c>
      <c r="J47" s="53"/>
    </row>
    <row r="48" spans="1:10" ht="121.5" customHeight="1">
      <c r="A48" s="76" t="s">
        <v>90</v>
      </c>
      <c r="B48" s="49" t="s">
        <v>96</v>
      </c>
      <c r="C48" s="47" t="s">
        <v>247</v>
      </c>
      <c r="D48" s="20" t="s">
        <v>112</v>
      </c>
      <c r="E48" s="90">
        <v>42735</v>
      </c>
      <c r="F48" s="52" t="s">
        <v>94</v>
      </c>
      <c r="G48" s="52"/>
      <c r="H48" s="52"/>
      <c r="I48" s="52"/>
      <c r="J48" s="52"/>
    </row>
    <row r="49" spans="1:10" ht="75">
      <c r="A49" s="23" t="s">
        <v>91</v>
      </c>
      <c r="B49" s="11" t="s">
        <v>97</v>
      </c>
      <c r="C49" s="47" t="s">
        <v>247</v>
      </c>
      <c r="D49" s="20" t="s">
        <v>112</v>
      </c>
      <c r="E49" s="90">
        <v>42735</v>
      </c>
      <c r="F49" s="52" t="s">
        <v>94</v>
      </c>
      <c r="G49" s="52"/>
      <c r="H49" s="52"/>
      <c r="I49" s="52"/>
      <c r="J49" s="52"/>
    </row>
    <row r="50" spans="1:10" ht="135">
      <c r="A50" s="23" t="s">
        <v>92</v>
      </c>
      <c r="B50" s="89" t="s">
        <v>98</v>
      </c>
      <c r="C50" s="47" t="s">
        <v>247</v>
      </c>
      <c r="D50" s="20" t="s">
        <v>112</v>
      </c>
      <c r="E50" s="90">
        <v>42735</v>
      </c>
      <c r="F50" s="52" t="s">
        <v>94</v>
      </c>
      <c r="G50" s="52"/>
      <c r="H50" s="52"/>
      <c r="I50" s="52"/>
      <c r="J50" s="52"/>
    </row>
    <row r="51" spans="1:10" ht="15.75" customHeight="1" hidden="1">
      <c r="A51" s="23"/>
      <c r="B51" s="40"/>
      <c r="C51" s="28"/>
      <c r="D51" s="41"/>
      <c r="E51" s="79">
        <v>42369</v>
      </c>
      <c r="F51" s="52"/>
      <c r="G51" s="52"/>
      <c r="H51" s="52"/>
      <c r="I51" s="52"/>
      <c r="J51" s="52"/>
    </row>
    <row r="52" spans="1:10" ht="15" hidden="1">
      <c r="A52" s="23"/>
      <c r="B52" s="9"/>
      <c r="C52" s="28"/>
      <c r="D52" s="20"/>
      <c r="E52" s="79">
        <v>42369</v>
      </c>
      <c r="F52" s="52"/>
      <c r="G52" s="52"/>
      <c r="H52" s="52"/>
      <c r="I52" s="52"/>
      <c r="J52" s="52"/>
    </row>
    <row r="53" spans="1:10" ht="180" customHeight="1">
      <c r="A53" s="23" t="s">
        <v>201</v>
      </c>
      <c r="B53" s="9" t="s">
        <v>99</v>
      </c>
      <c r="C53" s="24" t="s">
        <v>246</v>
      </c>
      <c r="D53" s="20" t="s">
        <v>107</v>
      </c>
      <c r="E53" s="90">
        <v>42735</v>
      </c>
      <c r="F53" s="53">
        <f aca="true" t="shared" si="1" ref="F53:F68">SUM(G53:J53)</f>
        <v>1514.6</v>
      </c>
      <c r="G53" s="52"/>
      <c r="H53" s="52"/>
      <c r="I53" s="52">
        <v>1514.6</v>
      </c>
      <c r="J53" s="52"/>
    </row>
    <row r="54" spans="1:10" ht="105.75" customHeight="1">
      <c r="A54" s="23" t="s">
        <v>202</v>
      </c>
      <c r="B54" s="9" t="s">
        <v>100</v>
      </c>
      <c r="C54" s="25" t="s">
        <v>252</v>
      </c>
      <c r="D54" s="20" t="s">
        <v>108</v>
      </c>
      <c r="E54" s="90">
        <v>42735</v>
      </c>
      <c r="F54" s="53">
        <f t="shared" si="1"/>
        <v>64.2</v>
      </c>
      <c r="G54" s="52"/>
      <c r="H54" s="52"/>
      <c r="I54" s="52">
        <v>64.2</v>
      </c>
      <c r="J54" s="52"/>
    </row>
    <row r="55" spans="1:10" ht="75">
      <c r="A55" s="23" t="s">
        <v>203</v>
      </c>
      <c r="B55" s="9" t="s">
        <v>101</v>
      </c>
      <c r="C55" s="25" t="s">
        <v>252</v>
      </c>
      <c r="D55" s="20" t="s">
        <v>109</v>
      </c>
      <c r="E55" s="90">
        <v>42735</v>
      </c>
      <c r="F55" s="53">
        <f t="shared" si="1"/>
        <v>128.7</v>
      </c>
      <c r="G55" s="52"/>
      <c r="H55" s="52"/>
      <c r="I55" s="52">
        <v>128.7</v>
      </c>
      <c r="J55" s="52"/>
    </row>
    <row r="56" spans="1:10" ht="196.5" customHeight="1">
      <c r="A56" s="23" t="s">
        <v>204</v>
      </c>
      <c r="B56" s="82" t="s">
        <v>102</v>
      </c>
      <c r="C56" s="24" t="s">
        <v>246</v>
      </c>
      <c r="D56" s="20" t="s">
        <v>104</v>
      </c>
      <c r="E56" s="5">
        <v>42613</v>
      </c>
      <c r="F56" s="53">
        <f t="shared" si="1"/>
        <v>300</v>
      </c>
      <c r="G56" s="53"/>
      <c r="H56" s="53"/>
      <c r="I56" s="53">
        <v>300</v>
      </c>
      <c r="J56" s="53"/>
    </row>
    <row r="57" spans="1:10" ht="270" customHeight="1">
      <c r="A57" s="23" t="s">
        <v>205</v>
      </c>
      <c r="B57" s="69" t="s">
        <v>186</v>
      </c>
      <c r="C57" s="24" t="s">
        <v>246</v>
      </c>
      <c r="D57" s="20" t="s">
        <v>105</v>
      </c>
      <c r="E57" s="5">
        <v>42643</v>
      </c>
      <c r="F57" s="53">
        <f t="shared" si="1"/>
        <v>740</v>
      </c>
      <c r="G57" s="52"/>
      <c r="H57" s="52"/>
      <c r="I57" s="52">
        <v>740</v>
      </c>
      <c r="J57" s="52"/>
    </row>
    <row r="58" spans="1:10" ht="75">
      <c r="A58" s="76" t="s">
        <v>206</v>
      </c>
      <c r="B58" s="9" t="s">
        <v>106</v>
      </c>
      <c r="C58" s="24" t="s">
        <v>246</v>
      </c>
      <c r="D58" s="20" t="s">
        <v>110</v>
      </c>
      <c r="E58" s="5">
        <v>42735</v>
      </c>
      <c r="F58" s="53">
        <f t="shared" si="1"/>
        <v>705</v>
      </c>
      <c r="G58" s="52"/>
      <c r="H58" s="52"/>
      <c r="I58" s="52">
        <v>705</v>
      </c>
      <c r="J58" s="52"/>
    </row>
    <row r="59" spans="1:10" ht="90" hidden="1">
      <c r="A59" s="44" t="s">
        <v>113</v>
      </c>
      <c r="B59" s="40" t="s">
        <v>103</v>
      </c>
      <c r="C59" s="47" t="s">
        <v>36</v>
      </c>
      <c r="D59" s="20" t="s">
        <v>110</v>
      </c>
      <c r="E59" s="45" t="s">
        <v>111</v>
      </c>
      <c r="F59" s="53">
        <f t="shared" si="1"/>
        <v>0</v>
      </c>
      <c r="G59" s="52"/>
      <c r="H59" s="52"/>
      <c r="I59" s="52">
        <v>0</v>
      </c>
      <c r="J59" s="52"/>
    </row>
    <row r="60" spans="1:10" ht="60.75" customHeight="1">
      <c r="A60" s="96" t="s">
        <v>207</v>
      </c>
      <c r="B60" s="104" t="s">
        <v>116</v>
      </c>
      <c r="C60" s="47" t="s">
        <v>247</v>
      </c>
      <c r="D60" s="107" t="s">
        <v>117</v>
      </c>
      <c r="E60" s="16">
        <v>42582</v>
      </c>
      <c r="F60" s="53">
        <f t="shared" si="1"/>
        <v>1318.8</v>
      </c>
      <c r="G60" s="52"/>
      <c r="H60" s="52"/>
      <c r="I60" s="52">
        <v>1318.8</v>
      </c>
      <c r="J60" s="52"/>
    </row>
    <row r="61" spans="1:10" ht="61.5" customHeight="1">
      <c r="A61" s="100"/>
      <c r="B61" s="105"/>
      <c r="C61" s="25" t="s">
        <v>252</v>
      </c>
      <c r="D61" s="108"/>
      <c r="E61" s="16"/>
      <c r="F61" s="53">
        <f t="shared" si="1"/>
        <v>6</v>
      </c>
      <c r="G61" s="52"/>
      <c r="H61" s="52"/>
      <c r="I61" s="52">
        <v>6</v>
      </c>
      <c r="J61" s="52"/>
    </row>
    <row r="62" spans="1:10" ht="62.25" customHeight="1">
      <c r="A62" s="97"/>
      <c r="B62" s="106"/>
      <c r="C62" s="24" t="s">
        <v>248</v>
      </c>
      <c r="D62" s="109"/>
      <c r="E62" s="16"/>
      <c r="F62" s="53">
        <f t="shared" si="1"/>
        <v>6</v>
      </c>
      <c r="G62" s="52"/>
      <c r="H62" s="52"/>
      <c r="I62" s="52">
        <v>6</v>
      </c>
      <c r="J62" s="52"/>
    </row>
    <row r="63" spans="1:10" ht="120">
      <c r="A63" s="23" t="s">
        <v>208</v>
      </c>
      <c r="B63" s="32" t="s">
        <v>118</v>
      </c>
      <c r="C63" s="47" t="s">
        <v>247</v>
      </c>
      <c r="D63" s="20" t="s">
        <v>119</v>
      </c>
      <c r="E63" s="16">
        <v>42735</v>
      </c>
      <c r="F63" s="53">
        <f t="shared" si="1"/>
        <v>631.1</v>
      </c>
      <c r="G63" s="52"/>
      <c r="H63" s="52"/>
      <c r="I63" s="52">
        <v>631.1</v>
      </c>
      <c r="J63" s="52"/>
    </row>
    <row r="64" spans="1:10" ht="60">
      <c r="A64" s="23" t="s">
        <v>209</v>
      </c>
      <c r="B64" s="32" t="s">
        <v>150</v>
      </c>
      <c r="C64" s="47" t="s">
        <v>247</v>
      </c>
      <c r="D64" s="46" t="s">
        <v>143</v>
      </c>
      <c r="E64" s="16">
        <v>42735</v>
      </c>
      <c r="F64" s="53">
        <f t="shared" si="1"/>
        <v>27.4</v>
      </c>
      <c r="G64" s="52"/>
      <c r="H64" s="52"/>
      <c r="I64" s="52">
        <v>27.4</v>
      </c>
      <c r="J64" s="52"/>
    </row>
    <row r="65" spans="1:10" ht="75" customHeight="1">
      <c r="A65" s="23" t="s">
        <v>210</v>
      </c>
      <c r="B65" s="32" t="s">
        <v>151</v>
      </c>
      <c r="C65" s="47" t="s">
        <v>247</v>
      </c>
      <c r="D65" s="31" t="s">
        <v>119</v>
      </c>
      <c r="E65" s="16">
        <v>42735</v>
      </c>
      <c r="F65" s="53">
        <f t="shared" si="1"/>
        <v>90</v>
      </c>
      <c r="G65" s="52"/>
      <c r="H65" s="52"/>
      <c r="I65" s="52">
        <v>90</v>
      </c>
      <c r="J65" s="52"/>
    </row>
    <row r="66" spans="1:10" ht="90">
      <c r="A66" s="23" t="s">
        <v>211</v>
      </c>
      <c r="B66" s="9" t="s">
        <v>120</v>
      </c>
      <c r="C66" s="47" t="s">
        <v>247</v>
      </c>
      <c r="D66" s="20" t="s">
        <v>121</v>
      </c>
      <c r="E66" s="16">
        <v>42674</v>
      </c>
      <c r="F66" s="53">
        <f t="shared" si="1"/>
        <v>22.4</v>
      </c>
      <c r="G66" s="52"/>
      <c r="H66" s="52"/>
      <c r="I66" s="52">
        <v>22.4</v>
      </c>
      <c r="J66" s="52"/>
    </row>
    <row r="67" spans="1:10" ht="75.75" customHeight="1">
      <c r="A67" s="76" t="s">
        <v>212</v>
      </c>
      <c r="B67" s="88" t="s">
        <v>122</v>
      </c>
      <c r="C67" s="47" t="s">
        <v>247</v>
      </c>
      <c r="D67" s="20" t="s">
        <v>123</v>
      </c>
      <c r="E67" s="5">
        <v>42735</v>
      </c>
      <c r="F67" s="53">
        <f t="shared" si="1"/>
        <v>16.4</v>
      </c>
      <c r="G67" s="52"/>
      <c r="H67" s="52"/>
      <c r="I67" s="52">
        <v>16.4</v>
      </c>
      <c r="J67" s="52"/>
    </row>
    <row r="68" spans="1:10" ht="120" customHeight="1">
      <c r="A68" s="23" t="s">
        <v>213</v>
      </c>
      <c r="B68" s="70" t="s">
        <v>175</v>
      </c>
      <c r="C68" s="24" t="s">
        <v>246</v>
      </c>
      <c r="D68" s="20" t="s">
        <v>176</v>
      </c>
      <c r="E68" s="16">
        <v>42521</v>
      </c>
      <c r="F68" s="53">
        <f t="shared" si="1"/>
        <v>9</v>
      </c>
      <c r="G68" s="52"/>
      <c r="H68" s="52"/>
      <c r="I68" s="52">
        <v>9</v>
      </c>
      <c r="J68" s="52"/>
    </row>
    <row r="69" spans="1:10" ht="44.25" customHeight="1">
      <c r="A69" s="21"/>
      <c r="B69" s="38" t="s">
        <v>139</v>
      </c>
      <c r="C69" s="33"/>
      <c r="D69" s="43"/>
      <c r="E69" s="22"/>
      <c r="F69" s="54"/>
      <c r="G69" s="54"/>
      <c r="H69" s="54"/>
      <c r="I69" s="54"/>
      <c r="J69" s="54"/>
    </row>
    <row r="70" spans="1:10" ht="60">
      <c r="A70" s="34" t="s">
        <v>214</v>
      </c>
      <c r="B70" s="27" t="s">
        <v>124</v>
      </c>
      <c r="C70" s="47" t="s">
        <v>247</v>
      </c>
      <c r="D70" s="35" t="s">
        <v>59</v>
      </c>
      <c r="E70" s="36">
        <v>42428</v>
      </c>
      <c r="F70" s="86">
        <f aca="true" t="shared" si="2" ref="F70:F120">SUM(G70:J70)</f>
        <v>36.6</v>
      </c>
      <c r="G70" s="55"/>
      <c r="H70" s="55"/>
      <c r="I70" s="55">
        <v>36.6</v>
      </c>
      <c r="J70" s="55"/>
    </row>
    <row r="71" spans="1:10" ht="59.25" customHeight="1">
      <c r="A71" s="23" t="s">
        <v>215</v>
      </c>
      <c r="B71" s="9" t="s">
        <v>125</v>
      </c>
      <c r="C71" s="47" t="s">
        <v>247</v>
      </c>
      <c r="D71" s="15" t="s">
        <v>59</v>
      </c>
      <c r="E71" s="16">
        <v>42428</v>
      </c>
      <c r="F71" s="53">
        <f t="shared" si="2"/>
        <v>14.6</v>
      </c>
      <c r="G71" s="52"/>
      <c r="H71" s="52"/>
      <c r="I71" s="52">
        <v>14.6</v>
      </c>
      <c r="J71" s="52"/>
    </row>
    <row r="72" spans="1:10" ht="60" customHeight="1">
      <c r="A72" s="23" t="s">
        <v>216</v>
      </c>
      <c r="B72" s="9" t="s">
        <v>126</v>
      </c>
      <c r="C72" s="47" t="s">
        <v>247</v>
      </c>
      <c r="D72" s="15" t="s">
        <v>59</v>
      </c>
      <c r="E72" s="16">
        <v>42510</v>
      </c>
      <c r="F72" s="53">
        <f t="shared" si="2"/>
        <v>45.2</v>
      </c>
      <c r="G72" s="52"/>
      <c r="H72" s="52"/>
      <c r="I72" s="52">
        <f>47.5+28.5-30.8</f>
        <v>45.2</v>
      </c>
      <c r="J72" s="52"/>
    </row>
    <row r="73" spans="1:10" ht="60" customHeight="1">
      <c r="A73" s="96" t="s">
        <v>217</v>
      </c>
      <c r="B73" s="92" t="s">
        <v>128</v>
      </c>
      <c r="C73" s="25" t="s">
        <v>252</v>
      </c>
      <c r="D73" s="117" t="s">
        <v>230</v>
      </c>
      <c r="E73" s="94">
        <v>42551</v>
      </c>
      <c r="F73" s="53">
        <f t="shared" si="2"/>
        <v>11.6</v>
      </c>
      <c r="G73" s="52"/>
      <c r="H73" s="52"/>
      <c r="I73" s="52">
        <v>11.6</v>
      </c>
      <c r="J73" s="52"/>
    </row>
    <row r="74" spans="1:10" ht="60" customHeight="1">
      <c r="A74" s="97"/>
      <c r="B74" s="93"/>
      <c r="C74" s="24" t="s">
        <v>248</v>
      </c>
      <c r="D74" s="118"/>
      <c r="E74" s="95"/>
      <c r="F74" s="53">
        <f t="shared" si="2"/>
        <v>11.6</v>
      </c>
      <c r="G74" s="52"/>
      <c r="H74" s="52"/>
      <c r="I74" s="52">
        <v>11.6</v>
      </c>
      <c r="J74" s="52"/>
    </row>
    <row r="75" spans="1:10" ht="61.5" customHeight="1">
      <c r="A75" s="96" t="s">
        <v>218</v>
      </c>
      <c r="B75" s="92" t="s">
        <v>127</v>
      </c>
      <c r="C75" s="47" t="s">
        <v>247</v>
      </c>
      <c r="D75" s="92" t="s">
        <v>59</v>
      </c>
      <c r="E75" s="94">
        <v>42571</v>
      </c>
      <c r="F75" s="53">
        <f t="shared" si="2"/>
        <v>6.6000000000000005</v>
      </c>
      <c r="G75" s="52"/>
      <c r="H75" s="52"/>
      <c r="I75" s="52">
        <f>6.6+3.2-3.2</f>
        <v>6.6000000000000005</v>
      </c>
      <c r="J75" s="52"/>
    </row>
    <row r="76" spans="1:10" ht="59.25" customHeight="1">
      <c r="A76" s="100"/>
      <c r="B76" s="101"/>
      <c r="C76" s="25" t="s">
        <v>252</v>
      </c>
      <c r="D76" s="101"/>
      <c r="E76" s="103"/>
      <c r="F76" s="53">
        <f t="shared" si="2"/>
        <v>5</v>
      </c>
      <c r="G76" s="52"/>
      <c r="H76" s="52"/>
      <c r="I76" s="52">
        <f>3.4+1.6</f>
        <v>5</v>
      </c>
      <c r="J76" s="52"/>
    </row>
    <row r="77" spans="1:10" ht="60.75" customHeight="1">
      <c r="A77" s="97"/>
      <c r="B77" s="93"/>
      <c r="C77" s="24" t="s">
        <v>248</v>
      </c>
      <c r="D77" s="93"/>
      <c r="E77" s="95"/>
      <c r="F77" s="53">
        <f t="shared" si="2"/>
        <v>5</v>
      </c>
      <c r="G77" s="52"/>
      <c r="H77" s="52"/>
      <c r="I77" s="52">
        <f>3.4+1.6</f>
        <v>5</v>
      </c>
      <c r="J77" s="52"/>
    </row>
    <row r="78" spans="1:10" ht="75">
      <c r="A78" s="23" t="s">
        <v>219</v>
      </c>
      <c r="B78" s="9" t="s">
        <v>129</v>
      </c>
      <c r="C78" s="47" t="s">
        <v>247</v>
      </c>
      <c r="D78" s="15" t="s">
        <v>59</v>
      </c>
      <c r="E78" s="16">
        <v>42643</v>
      </c>
      <c r="F78" s="53">
        <f t="shared" si="2"/>
        <v>36.7</v>
      </c>
      <c r="G78" s="52"/>
      <c r="H78" s="52"/>
      <c r="I78" s="52">
        <v>36.7</v>
      </c>
      <c r="J78" s="52"/>
    </row>
    <row r="79" spans="1:10" ht="59.25" customHeight="1">
      <c r="A79" s="23" t="s">
        <v>220</v>
      </c>
      <c r="B79" s="9" t="s">
        <v>130</v>
      </c>
      <c r="C79" s="47" t="s">
        <v>247</v>
      </c>
      <c r="D79" s="15" t="s">
        <v>59</v>
      </c>
      <c r="E79" s="16">
        <v>42674</v>
      </c>
      <c r="F79" s="53">
        <f t="shared" si="2"/>
        <v>15.8</v>
      </c>
      <c r="G79" s="52"/>
      <c r="H79" s="52"/>
      <c r="I79" s="52">
        <v>15.8</v>
      </c>
      <c r="J79" s="52"/>
    </row>
    <row r="80" spans="1:10" ht="60" customHeight="1">
      <c r="A80" s="96" t="s">
        <v>221</v>
      </c>
      <c r="B80" s="92" t="s">
        <v>131</v>
      </c>
      <c r="C80" s="47" t="s">
        <v>247</v>
      </c>
      <c r="D80" s="92" t="s">
        <v>59</v>
      </c>
      <c r="E80" s="94">
        <v>42674</v>
      </c>
      <c r="F80" s="53">
        <f t="shared" si="2"/>
        <v>12.7</v>
      </c>
      <c r="G80" s="52"/>
      <c r="H80" s="52"/>
      <c r="I80" s="52">
        <v>12.7</v>
      </c>
      <c r="J80" s="52"/>
    </row>
    <row r="81" spans="1:10" ht="62.25" customHeight="1">
      <c r="A81" s="100"/>
      <c r="B81" s="101"/>
      <c r="C81" s="25" t="s">
        <v>252</v>
      </c>
      <c r="D81" s="101"/>
      <c r="E81" s="103"/>
      <c r="F81" s="53">
        <f t="shared" si="2"/>
        <v>5</v>
      </c>
      <c r="G81" s="52"/>
      <c r="H81" s="52"/>
      <c r="I81" s="52">
        <f>5</f>
        <v>5</v>
      </c>
      <c r="J81" s="52"/>
    </row>
    <row r="82" spans="1:10" ht="60" customHeight="1">
      <c r="A82" s="97"/>
      <c r="B82" s="93"/>
      <c r="C82" s="24" t="s">
        <v>248</v>
      </c>
      <c r="D82" s="93"/>
      <c r="E82" s="95"/>
      <c r="F82" s="53">
        <f t="shared" si="2"/>
        <v>5</v>
      </c>
      <c r="G82" s="52"/>
      <c r="H82" s="52"/>
      <c r="I82" s="52">
        <f>5</f>
        <v>5</v>
      </c>
      <c r="J82" s="52"/>
    </row>
    <row r="83" spans="1:10" ht="60">
      <c r="A83" s="23" t="s">
        <v>222</v>
      </c>
      <c r="B83" s="9" t="s">
        <v>132</v>
      </c>
      <c r="C83" s="47" t="s">
        <v>247</v>
      </c>
      <c r="D83" s="15" t="s">
        <v>59</v>
      </c>
      <c r="E83" s="16">
        <v>42704</v>
      </c>
      <c r="F83" s="53">
        <f t="shared" si="2"/>
        <v>25.5</v>
      </c>
      <c r="G83" s="52"/>
      <c r="H83" s="52"/>
      <c r="I83" s="52">
        <v>25.5</v>
      </c>
      <c r="J83" s="52"/>
    </row>
    <row r="84" spans="1:10" ht="60" hidden="1">
      <c r="A84" s="23"/>
      <c r="B84" s="75" t="s">
        <v>199</v>
      </c>
      <c r="C84" s="47" t="s">
        <v>247</v>
      </c>
      <c r="D84" s="15" t="s">
        <v>59</v>
      </c>
      <c r="E84" s="29">
        <v>42185</v>
      </c>
      <c r="F84" s="53">
        <f t="shared" si="2"/>
        <v>0</v>
      </c>
      <c r="G84" s="52"/>
      <c r="H84" s="52"/>
      <c r="I84" s="52"/>
      <c r="J84" s="52"/>
    </row>
    <row r="85" spans="1:10" ht="60" customHeight="1">
      <c r="A85" s="102" t="s">
        <v>223</v>
      </c>
      <c r="B85" s="121" t="s">
        <v>133</v>
      </c>
      <c r="C85" s="47" t="s">
        <v>247</v>
      </c>
      <c r="D85" s="121" t="s">
        <v>59</v>
      </c>
      <c r="E85" s="116">
        <v>42724</v>
      </c>
      <c r="F85" s="53">
        <f t="shared" si="2"/>
        <v>18.5</v>
      </c>
      <c r="G85" s="52"/>
      <c r="H85" s="52"/>
      <c r="I85" s="52">
        <f>8.5+10</f>
        <v>18.5</v>
      </c>
      <c r="J85" s="52"/>
    </row>
    <row r="86" spans="1:10" ht="26.25" customHeight="1" hidden="1">
      <c r="A86" s="102"/>
      <c r="B86" s="121"/>
      <c r="C86" s="80" t="s">
        <v>55</v>
      </c>
      <c r="D86" s="121"/>
      <c r="E86" s="116"/>
      <c r="F86" s="53">
        <f t="shared" si="2"/>
        <v>0</v>
      </c>
      <c r="G86" s="52"/>
      <c r="H86" s="52"/>
      <c r="I86" s="52"/>
      <c r="J86" s="52"/>
    </row>
    <row r="87" spans="1:10" ht="73.5" customHeight="1">
      <c r="A87" s="91" t="s">
        <v>224</v>
      </c>
      <c r="B87" s="78" t="s">
        <v>134</v>
      </c>
      <c r="C87" s="24" t="s">
        <v>246</v>
      </c>
      <c r="D87" s="20" t="s">
        <v>138</v>
      </c>
      <c r="E87" s="79">
        <v>42724</v>
      </c>
      <c r="F87" s="53">
        <f t="shared" si="2"/>
        <v>34.9</v>
      </c>
      <c r="G87" s="52"/>
      <c r="H87" s="52"/>
      <c r="I87" s="52">
        <v>34.9</v>
      </c>
      <c r="J87" s="52"/>
    </row>
    <row r="88" spans="1:10" ht="60" customHeight="1">
      <c r="A88" s="96" t="s">
        <v>225</v>
      </c>
      <c r="B88" s="92" t="s">
        <v>135</v>
      </c>
      <c r="C88" s="47" t="s">
        <v>247</v>
      </c>
      <c r="D88" s="92" t="s">
        <v>59</v>
      </c>
      <c r="E88" s="94">
        <v>42724</v>
      </c>
      <c r="F88" s="53">
        <f t="shared" si="2"/>
        <v>42.9</v>
      </c>
      <c r="G88" s="52"/>
      <c r="H88" s="52"/>
      <c r="I88" s="52">
        <v>42.9</v>
      </c>
      <c r="J88" s="52"/>
    </row>
    <row r="89" spans="1:10" ht="59.25" customHeight="1">
      <c r="A89" s="100"/>
      <c r="B89" s="101"/>
      <c r="C89" s="25" t="s">
        <v>252</v>
      </c>
      <c r="D89" s="101"/>
      <c r="E89" s="103"/>
      <c r="F89" s="53">
        <f t="shared" si="2"/>
        <v>5</v>
      </c>
      <c r="G89" s="52"/>
      <c r="H89" s="52"/>
      <c r="I89" s="52">
        <f>5</f>
        <v>5</v>
      </c>
      <c r="J89" s="52"/>
    </row>
    <row r="90" spans="1:10" ht="61.5" customHeight="1">
      <c r="A90" s="97"/>
      <c r="B90" s="93"/>
      <c r="C90" s="24" t="s">
        <v>248</v>
      </c>
      <c r="D90" s="93"/>
      <c r="E90" s="95"/>
      <c r="F90" s="53">
        <f t="shared" si="2"/>
        <v>5</v>
      </c>
      <c r="G90" s="52"/>
      <c r="H90" s="52"/>
      <c r="I90" s="52">
        <f>5</f>
        <v>5</v>
      </c>
      <c r="J90" s="52"/>
    </row>
    <row r="91" spans="1:10" ht="58.5" customHeight="1">
      <c r="A91" s="23" t="s">
        <v>226</v>
      </c>
      <c r="B91" s="9" t="s">
        <v>136</v>
      </c>
      <c r="C91" s="47" t="s">
        <v>247</v>
      </c>
      <c r="D91" s="15" t="s">
        <v>59</v>
      </c>
      <c r="E91" s="16">
        <v>42729</v>
      </c>
      <c r="F91" s="53">
        <f t="shared" si="2"/>
        <v>5.5</v>
      </c>
      <c r="G91" s="52"/>
      <c r="H91" s="52"/>
      <c r="I91" s="52">
        <v>5.5</v>
      </c>
      <c r="J91" s="52"/>
    </row>
    <row r="92" spans="1:10" ht="60">
      <c r="A92" s="23" t="s">
        <v>227</v>
      </c>
      <c r="B92" s="9" t="s">
        <v>137</v>
      </c>
      <c r="C92" s="47" t="s">
        <v>247</v>
      </c>
      <c r="D92" s="15" t="s">
        <v>59</v>
      </c>
      <c r="E92" s="16">
        <v>42729</v>
      </c>
      <c r="F92" s="53">
        <f t="shared" si="2"/>
        <v>34</v>
      </c>
      <c r="G92" s="52"/>
      <c r="H92" s="52"/>
      <c r="I92" s="52">
        <v>34</v>
      </c>
      <c r="J92" s="52"/>
    </row>
    <row r="93" spans="1:10" ht="75" hidden="1">
      <c r="A93" s="23" t="s">
        <v>41</v>
      </c>
      <c r="B93" s="84" t="s">
        <v>233</v>
      </c>
      <c r="C93" s="85" t="s">
        <v>244</v>
      </c>
      <c r="D93" s="15" t="s">
        <v>59</v>
      </c>
      <c r="E93" s="16">
        <v>42369</v>
      </c>
      <c r="F93" s="53">
        <f t="shared" si="2"/>
        <v>0</v>
      </c>
      <c r="G93" s="52"/>
      <c r="H93" s="52"/>
      <c r="I93" s="52"/>
      <c r="J93" s="52"/>
    </row>
    <row r="94" spans="1:10" ht="60" hidden="1">
      <c r="A94" s="23" t="s">
        <v>42</v>
      </c>
      <c r="B94" s="84" t="s">
        <v>240</v>
      </c>
      <c r="C94" s="47" t="s">
        <v>247</v>
      </c>
      <c r="D94" s="15" t="s">
        <v>59</v>
      </c>
      <c r="E94" s="16">
        <v>42369</v>
      </c>
      <c r="F94" s="53">
        <f t="shared" si="2"/>
        <v>0</v>
      </c>
      <c r="G94" s="52"/>
      <c r="H94" s="52"/>
      <c r="I94" s="52"/>
      <c r="J94" s="52"/>
    </row>
    <row r="95" spans="1:10" ht="75">
      <c r="A95" s="23" t="s">
        <v>196</v>
      </c>
      <c r="B95" s="83" t="s">
        <v>232</v>
      </c>
      <c r="C95" s="24" t="s">
        <v>245</v>
      </c>
      <c r="D95" s="17" t="s">
        <v>82</v>
      </c>
      <c r="E95" s="16">
        <v>42735</v>
      </c>
      <c r="F95" s="53">
        <f t="shared" si="2"/>
        <v>4662.5</v>
      </c>
      <c r="G95" s="52">
        <f>SUM(G96:G98)</f>
        <v>0</v>
      </c>
      <c r="H95" s="52">
        <f>SUM(H96:H98)</f>
        <v>0</v>
      </c>
      <c r="I95" s="52">
        <f>SUM(I96:I99)</f>
        <v>4662.5</v>
      </c>
      <c r="J95" s="52">
        <f>SUM(J96:J98)</f>
        <v>0</v>
      </c>
    </row>
    <row r="96" spans="1:10" ht="75">
      <c r="A96" s="23" t="s">
        <v>234</v>
      </c>
      <c r="B96" s="9" t="s">
        <v>89</v>
      </c>
      <c r="C96" s="24" t="s">
        <v>245</v>
      </c>
      <c r="D96" s="17" t="s">
        <v>82</v>
      </c>
      <c r="E96" s="16">
        <v>42735</v>
      </c>
      <c r="F96" s="53">
        <f t="shared" si="2"/>
        <v>380.1</v>
      </c>
      <c r="G96" s="52"/>
      <c r="H96" s="52">
        <v>0</v>
      </c>
      <c r="I96" s="52">
        <v>380.1</v>
      </c>
      <c r="J96" s="52"/>
    </row>
    <row r="97" spans="1:10" ht="75">
      <c r="A97" s="23" t="s">
        <v>235</v>
      </c>
      <c r="B97" s="9" t="s">
        <v>81</v>
      </c>
      <c r="C97" s="24" t="s">
        <v>245</v>
      </c>
      <c r="D97" s="17" t="s">
        <v>82</v>
      </c>
      <c r="E97" s="16">
        <v>42735</v>
      </c>
      <c r="F97" s="53">
        <f t="shared" si="2"/>
        <v>3099.2</v>
      </c>
      <c r="G97" s="52"/>
      <c r="H97" s="52"/>
      <c r="I97" s="52">
        <v>3099.2</v>
      </c>
      <c r="J97" s="52"/>
    </row>
    <row r="98" spans="1:10" ht="239.25" customHeight="1">
      <c r="A98" s="23" t="s">
        <v>236</v>
      </c>
      <c r="B98" s="67" t="s">
        <v>179</v>
      </c>
      <c r="C98" s="24" t="s">
        <v>250</v>
      </c>
      <c r="D98" s="17" t="s">
        <v>82</v>
      </c>
      <c r="E98" s="16">
        <v>42735</v>
      </c>
      <c r="F98" s="53">
        <f t="shared" si="2"/>
        <v>1183.2</v>
      </c>
      <c r="G98" s="52"/>
      <c r="H98" s="52"/>
      <c r="I98" s="52">
        <v>1183.2</v>
      </c>
      <c r="J98" s="52"/>
    </row>
    <row r="99" spans="1:10" ht="60" hidden="1">
      <c r="A99" s="23" t="s">
        <v>187</v>
      </c>
      <c r="B99" s="40" t="s">
        <v>188</v>
      </c>
      <c r="C99" s="24" t="s">
        <v>194</v>
      </c>
      <c r="D99" s="17" t="s">
        <v>82</v>
      </c>
      <c r="E99" s="16">
        <v>42369</v>
      </c>
      <c r="F99" s="53">
        <f t="shared" si="2"/>
        <v>0</v>
      </c>
      <c r="G99" s="52"/>
      <c r="H99" s="52"/>
      <c r="I99" s="52"/>
      <c r="J99" s="52"/>
    </row>
    <row r="100" spans="1:10" ht="75">
      <c r="A100" s="23" t="s">
        <v>231</v>
      </c>
      <c r="B100" s="83" t="s">
        <v>237</v>
      </c>
      <c r="C100" s="24" t="s">
        <v>249</v>
      </c>
      <c r="D100" s="17" t="s">
        <v>82</v>
      </c>
      <c r="E100" s="16">
        <v>42735</v>
      </c>
      <c r="F100" s="53">
        <f t="shared" si="2"/>
        <v>26.9</v>
      </c>
      <c r="G100" s="52"/>
      <c r="H100" s="52"/>
      <c r="I100" s="52">
        <v>26.9</v>
      </c>
      <c r="J100" s="52"/>
    </row>
    <row r="101" spans="1:10" ht="45.75" customHeight="1" hidden="1">
      <c r="A101" s="58" t="s">
        <v>42</v>
      </c>
      <c r="B101" s="60" t="s">
        <v>43</v>
      </c>
      <c r="C101" s="59" t="s">
        <v>195</v>
      </c>
      <c r="D101" s="62" t="s">
        <v>82</v>
      </c>
      <c r="E101" s="16">
        <v>42735</v>
      </c>
      <c r="F101" s="53">
        <f t="shared" si="2"/>
        <v>0</v>
      </c>
      <c r="G101" s="61"/>
      <c r="H101" s="61"/>
      <c r="I101" s="61"/>
      <c r="J101" s="61"/>
    </row>
    <row r="102" spans="1:10" ht="75">
      <c r="A102" s="23" t="s">
        <v>238</v>
      </c>
      <c r="B102" s="83" t="s">
        <v>239</v>
      </c>
      <c r="C102" s="24" t="s">
        <v>249</v>
      </c>
      <c r="D102" s="17" t="s">
        <v>72</v>
      </c>
      <c r="E102" s="16">
        <v>42735</v>
      </c>
      <c r="F102" s="53">
        <f t="shared" si="2"/>
        <v>284</v>
      </c>
      <c r="G102" s="52"/>
      <c r="H102" s="52"/>
      <c r="I102" s="52">
        <v>284</v>
      </c>
      <c r="J102" s="52"/>
    </row>
    <row r="103" spans="1:10" ht="45" hidden="1">
      <c r="A103" s="21" t="s">
        <v>184</v>
      </c>
      <c r="B103" s="73" t="s">
        <v>183</v>
      </c>
      <c r="C103" s="24" t="s">
        <v>54</v>
      </c>
      <c r="D103" s="17" t="s">
        <v>72</v>
      </c>
      <c r="E103" s="16">
        <v>42004</v>
      </c>
      <c r="F103" s="53">
        <f t="shared" si="2"/>
        <v>0</v>
      </c>
      <c r="G103" s="53"/>
      <c r="H103" s="53"/>
      <c r="I103" s="53"/>
      <c r="J103" s="52"/>
    </row>
    <row r="104" spans="1:10" ht="45" hidden="1">
      <c r="A104" s="21" t="s">
        <v>185</v>
      </c>
      <c r="B104" s="68" t="s">
        <v>182</v>
      </c>
      <c r="C104" s="24" t="s">
        <v>54</v>
      </c>
      <c r="D104" s="17" t="s">
        <v>72</v>
      </c>
      <c r="E104" s="29">
        <v>41912</v>
      </c>
      <c r="F104" s="53">
        <f t="shared" si="2"/>
        <v>0</v>
      </c>
      <c r="G104" s="53"/>
      <c r="H104" s="53"/>
      <c r="I104" s="53"/>
      <c r="J104" s="52"/>
    </row>
    <row r="105" spans="1:10" ht="45" hidden="1">
      <c r="A105" s="21" t="s">
        <v>196</v>
      </c>
      <c r="B105" s="72" t="s">
        <v>197</v>
      </c>
      <c r="C105" s="28" t="s">
        <v>198</v>
      </c>
      <c r="D105" s="18" t="s">
        <v>82</v>
      </c>
      <c r="E105" s="74">
        <v>42004</v>
      </c>
      <c r="F105" s="53">
        <f t="shared" si="2"/>
        <v>0</v>
      </c>
      <c r="G105" s="53"/>
      <c r="H105" s="53"/>
      <c r="I105" s="53"/>
      <c r="J105" s="52"/>
    </row>
    <row r="106" spans="1:10" ht="61.5" customHeight="1">
      <c r="A106" s="96">
        <v>2</v>
      </c>
      <c r="B106" s="107" t="s">
        <v>44</v>
      </c>
      <c r="C106" s="25" t="s">
        <v>252</v>
      </c>
      <c r="D106" s="92" t="s">
        <v>78</v>
      </c>
      <c r="E106" s="119" t="s">
        <v>4</v>
      </c>
      <c r="F106" s="53">
        <f t="shared" si="2"/>
        <v>6214.6</v>
      </c>
      <c r="G106" s="53">
        <f>G108+G116</f>
        <v>0</v>
      </c>
      <c r="H106" s="53">
        <f aca="true" t="shared" si="3" ref="H106:J107">H108+H116</f>
        <v>0</v>
      </c>
      <c r="I106" s="53">
        <f>I108+I116+I118</f>
        <v>1894.8000000000002</v>
      </c>
      <c r="J106" s="53">
        <f>J108+J116</f>
        <v>4319.8</v>
      </c>
    </row>
    <row r="107" spans="1:10" ht="63.75" customHeight="1">
      <c r="A107" s="97"/>
      <c r="B107" s="109"/>
      <c r="C107" s="24" t="s">
        <v>248</v>
      </c>
      <c r="D107" s="93"/>
      <c r="E107" s="120"/>
      <c r="F107" s="53">
        <f t="shared" si="2"/>
        <v>2370.2</v>
      </c>
      <c r="G107" s="52">
        <f>G109+G117</f>
        <v>0</v>
      </c>
      <c r="H107" s="52">
        <f t="shared" si="3"/>
        <v>0</v>
      </c>
      <c r="I107" s="52">
        <f>I109+I117+I119</f>
        <v>542.5</v>
      </c>
      <c r="J107" s="52">
        <f t="shared" si="3"/>
        <v>1827.7</v>
      </c>
    </row>
    <row r="108" spans="1:10" ht="58.5" customHeight="1">
      <c r="A108" s="96" t="s">
        <v>45</v>
      </c>
      <c r="B108" s="98" t="s">
        <v>241</v>
      </c>
      <c r="C108" s="25" t="s">
        <v>252</v>
      </c>
      <c r="D108" s="92" t="s">
        <v>73</v>
      </c>
      <c r="E108" s="94">
        <v>42735</v>
      </c>
      <c r="F108" s="53">
        <f t="shared" si="2"/>
        <v>6018.200000000001</v>
      </c>
      <c r="G108" s="53">
        <f>SUM(G110:G114)</f>
        <v>0</v>
      </c>
      <c r="H108" s="53">
        <f>H112+H114</f>
        <v>0</v>
      </c>
      <c r="I108" s="53">
        <f>I110+I112+I114</f>
        <v>1698.4</v>
      </c>
      <c r="J108" s="53">
        <f>J110+J112+J114</f>
        <v>4319.8</v>
      </c>
    </row>
    <row r="109" spans="1:10" ht="59.25" customHeight="1">
      <c r="A109" s="97"/>
      <c r="B109" s="99"/>
      <c r="C109" s="24" t="s">
        <v>248</v>
      </c>
      <c r="D109" s="93"/>
      <c r="E109" s="95"/>
      <c r="F109" s="53">
        <f t="shared" si="2"/>
        <v>2217.9</v>
      </c>
      <c r="G109" s="52">
        <f>G111+G113+G115</f>
        <v>0</v>
      </c>
      <c r="H109" s="52">
        <f>H111+H113+H115</f>
        <v>0</v>
      </c>
      <c r="I109" s="52">
        <f>I111+I113+I115</f>
        <v>390.20000000000005</v>
      </c>
      <c r="J109" s="52">
        <f>J111+J113+J115</f>
        <v>1827.7</v>
      </c>
    </row>
    <row r="110" spans="1:10" ht="62.25" customHeight="1">
      <c r="A110" s="96" t="s">
        <v>46</v>
      </c>
      <c r="B110" s="92" t="s">
        <v>89</v>
      </c>
      <c r="C110" s="25" t="s">
        <v>252</v>
      </c>
      <c r="D110" s="92" t="s">
        <v>73</v>
      </c>
      <c r="E110" s="94">
        <v>42735</v>
      </c>
      <c r="F110" s="53">
        <f t="shared" si="2"/>
        <v>912.5</v>
      </c>
      <c r="G110" s="52"/>
      <c r="H110" s="52"/>
      <c r="I110" s="52">
        <v>909.3</v>
      </c>
      <c r="J110" s="53">
        <v>3.2</v>
      </c>
    </row>
    <row r="111" spans="1:10" ht="62.25" customHeight="1">
      <c r="A111" s="97"/>
      <c r="B111" s="93"/>
      <c r="C111" s="24" t="s">
        <v>248</v>
      </c>
      <c r="D111" s="93"/>
      <c r="E111" s="95"/>
      <c r="F111" s="53">
        <f t="shared" si="2"/>
        <v>6.1</v>
      </c>
      <c r="G111" s="52"/>
      <c r="H111" s="52"/>
      <c r="I111" s="52">
        <v>1.1</v>
      </c>
      <c r="J111" s="53">
        <v>5</v>
      </c>
    </row>
    <row r="112" spans="1:10" s="30" customFormat="1" ht="60" customHeight="1">
      <c r="A112" s="96" t="s">
        <v>47</v>
      </c>
      <c r="B112" s="92" t="s">
        <v>81</v>
      </c>
      <c r="C112" s="25" t="s">
        <v>252</v>
      </c>
      <c r="D112" s="92" t="s">
        <v>73</v>
      </c>
      <c r="E112" s="94">
        <v>42735</v>
      </c>
      <c r="F112" s="53">
        <f t="shared" si="2"/>
        <v>3455.8</v>
      </c>
      <c r="G112" s="53"/>
      <c r="H112" s="53"/>
      <c r="I112" s="53"/>
      <c r="J112" s="53">
        <v>3455.8</v>
      </c>
    </row>
    <row r="113" spans="1:10" ht="60" customHeight="1">
      <c r="A113" s="97"/>
      <c r="B113" s="93"/>
      <c r="C113" s="24" t="s">
        <v>248</v>
      </c>
      <c r="D113" s="93"/>
      <c r="E113" s="95"/>
      <c r="F113" s="53">
        <f t="shared" si="2"/>
        <v>1554.4</v>
      </c>
      <c r="G113" s="53"/>
      <c r="H113" s="53"/>
      <c r="I113" s="53"/>
      <c r="J113" s="53">
        <v>1554.4</v>
      </c>
    </row>
    <row r="114" spans="1:10" ht="60" customHeight="1">
      <c r="A114" s="96" t="s">
        <v>93</v>
      </c>
      <c r="B114" s="92" t="s">
        <v>180</v>
      </c>
      <c r="C114" s="25" t="s">
        <v>252</v>
      </c>
      <c r="D114" s="92" t="s">
        <v>73</v>
      </c>
      <c r="E114" s="94">
        <v>42735</v>
      </c>
      <c r="F114" s="53">
        <f t="shared" si="2"/>
        <v>1649.9</v>
      </c>
      <c r="G114" s="53"/>
      <c r="H114" s="53"/>
      <c r="I114" s="53">
        <v>789.1</v>
      </c>
      <c r="J114" s="53">
        <v>860.8</v>
      </c>
    </row>
    <row r="115" spans="1:10" ht="60" customHeight="1">
      <c r="A115" s="97"/>
      <c r="B115" s="93"/>
      <c r="C115" s="24" t="s">
        <v>248</v>
      </c>
      <c r="D115" s="93"/>
      <c r="E115" s="95"/>
      <c r="F115" s="53">
        <f t="shared" si="2"/>
        <v>657.4000000000001</v>
      </c>
      <c r="G115" s="52"/>
      <c r="H115" s="52"/>
      <c r="I115" s="52">
        <v>389.1</v>
      </c>
      <c r="J115" s="53">
        <v>268.3</v>
      </c>
    </row>
    <row r="116" spans="1:10" ht="61.5" customHeight="1">
      <c r="A116" s="102" t="s">
        <v>48</v>
      </c>
      <c r="B116" s="92" t="s">
        <v>169</v>
      </c>
      <c r="C116" s="25" t="s">
        <v>252</v>
      </c>
      <c r="D116" s="92" t="s">
        <v>72</v>
      </c>
      <c r="E116" s="94">
        <v>42735</v>
      </c>
      <c r="F116" s="53">
        <f t="shared" si="2"/>
        <v>146.4</v>
      </c>
      <c r="G116" s="52"/>
      <c r="H116" s="52"/>
      <c r="I116" s="52">
        <v>146.4</v>
      </c>
      <c r="J116" s="52"/>
    </row>
    <row r="117" spans="1:10" ht="63" customHeight="1">
      <c r="A117" s="102"/>
      <c r="B117" s="93"/>
      <c r="C117" s="24" t="s">
        <v>248</v>
      </c>
      <c r="D117" s="93"/>
      <c r="E117" s="95"/>
      <c r="F117" s="53">
        <f t="shared" si="2"/>
        <v>102.3</v>
      </c>
      <c r="G117" s="52"/>
      <c r="H117" s="52"/>
      <c r="I117" s="52">
        <v>102.3</v>
      </c>
      <c r="J117" s="52"/>
    </row>
    <row r="118" spans="1:10" ht="62.25" customHeight="1">
      <c r="A118" s="96" t="s">
        <v>148</v>
      </c>
      <c r="B118" s="92" t="s">
        <v>170</v>
      </c>
      <c r="C118" s="25" t="s">
        <v>252</v>
      </c>
      <c r="D118" s="92" t="s">
        <v>73</v>
      </c>
      <c r="E118" s="94">
        <v>42551</v>
      </c>
      <c r="F118" s="53">
        <f t="shared" si="2"/>
        <v>50</v>
      </c>
      <c r="G118" s="52"/>
      <c r="H118" s="52"/>
      <c r="I118" s="52">
        <v>50</v>
      </c>
      <c r="J118" s="52"/>
    </row>
    <row r="119" spans="1:10" ht="62.25" customHeight="1">
      <c r="A119" s="97"/>
      <c r="B119" s="93"/>
      <c r="C119" s="24" t="s">
        <v>248</v>
      </c>
      <c r="D119" s="93"/>
      <c r="E119" s="95"/>
      <c r="F119" s="53">
        <f t="shared" si="2"/>
        <v>50</v>
      </c>
      <c r="G119" s="52"/>
      <c r="H119" s="52"/>
      <c r="I119" s="52">
        <v>50</v>
      </c>
      <c r="J119" s="52"/>
    </row>
    <row r="120" spans="1:10" ht="60">
      <c r="A120" s="44" t="s">
        <v>50</v>
      </c>
      <c r="B120" s="15" t="s">
        <v>49</v>
      </c>
      <c r="C120" s="47" t="s">
        <v>247</v>
      </c>
      <c r="D120" s="20" t="s">
        <v>77</v>
      </c>
      <c r="E120" s="5">
        <v>42735</v>
      </c>
      <c r="F120" s="53">
        <f t="shared" si="2"/>
        <v>650</v>
      </c>
      <c r="G120" s="52">
        <f>SUM(G121+G124)+G126+G127+G128</f>
        <v>0</v>
      </c>
      <c r="H120" s="52">
        <f>SUM(H121+H124)+H126</f>
        <v>0</v>
      </c>
      <c r="I120" s="52">
        <f>SUM(I121+I124)+I126+I127+I128</f>
        <v>650</v>
      </c>
      <c r="J120" s="52">
        <f>SUM(J121+J124)+J126</f>
        <v>0</v>
      </c>
    </row>
    <row r="121" spans="1:10" ht="105" customHeight="1">
      <c r="A121" s="44" t="s">
        <v>51</v>
      </c>
      <c r="B121" s="64" t="s">
        <v>171</v>
      </c>
      <c r="C121" s="47" t="s">
        <v>247</v>
      </c>
      <c r="D121" s="9" t="s">
        <v>74</v>
      </c>
      <c r="E121" s="5">
        <v>42735</v>
      </c>
      <c r="F121" s="52" t="s">
        <v>94</v>
      </c>
      <c r="G121" s="56"/>
      <c r="H121" s="56"/>
      <c r="I121" s="56"/>
      <c r="J121" s="56"/>
    </row>
    <row r="122" spans="1:10" ht="75" customHeight="1">
      <c r="A122" s="10" t="s">
        <v>83</v>
      </c>
      <c r="B122" s="15" t="s">
        <v>80</v>
      </c>
      <c r="C122" s="47" t="s">
        <v>247</v>
      </c>
      <c r="D122" s="15" t="s">
        <v>84</v>
      </c>
      <c r="E122" s="22">
        <v>42735</v>
      </c>
      <c r="F122" s="52" t="s">
        <v>94</v>
      </c>
      <c r="G122" s="56"/>
      <c r="H122" s="56"/>
      <c r="I122" s="56"/>
      <c r="J122" s="56"/>
    </row>
    <row r="123" spans="1:10" ht="90" customHeight="1">
      <c r="A123" s="10" t="s">
        <v>85</v>
      </c>
      <c r="B123" s="15" t="s">
        <v>86</v>
      </c>
      <c r="C123" s="47" t="s">
        <v>247</v>
      </c>
      <c r="D123" s="15" t="s">
        <v>87</v>
      </c>
      <c r="E123" s="5">
        <v>42735</v>
      </c>
      <c r="F123" s="52" t="s">
        <v>94</v>
      </c>
      <c r="G123" s="56"/>
      <c r="H123" s="56"/>
      <c r="I123" s="56"/>
      <c r="J123" s="56"/>
    </row>
    <row r="124" spans="1:10" ht="121.5" customHeight="1">
      <c r="A124" s="10" t="s">
        <v>52</v>
      </c>
      <c r="B124" s="64" t="s">
        <v>172</v>
      </c>
      <c r="C124" s="25" t="s">
        <v>252</v>
      </c>
      <c r="D124" s="15" t="s">
        <v>75</v>
      </c>
      <c r="E124" s="5">
        <v>42735</v>
      </c>
      <c r="F124" s="53">
        <f aca="true" t="shared" si="4" ref="F124:F129">SUM(G124:J124)</f>
        <v>650</v>
      </c>
      <c r="G124" s="52">
        <f>SUM(G125)</f>
        <v>0</v>
      </c>
      <c r="H124" s="52">
        <f>SUM(H125)</f>
        <v>0</v>
      </c>
      <c r="I124" s="52">
        <f>SUM(I125)</f>
        <v>650</v>
      </c>
      <c r="J124" s="52">
        <f>SUM(J125)</f>
        <v>0</v>
      </c>
    </row>
    <row r="125" spans="1:10" ht="120">
      <c r="A125" s="10" t="s">
        <v>53</v>
      </c>
      <c r="B125" s="15" t="s">
        <v>88</v>
      </c>
      <c r="C125" s="25" t="s">
        <v>252</v>
      </c>
      <c r="D125" s="15" t="s">
        <v>75</v>
      </c>
      <c r="E125" s="79">
        <v>42369</v>
      </c>
      <c r="F125" s="53">
        <f t="shared" si="4"/>
        <v>650</v>
      </c>
      <c r="G125" s="52"/>
      <c r="H125" s="52"/>
      <c r="I125" s="52">
        <v>650</v>
      </c>
      <c r="J125" s="52"/>
    </row>
    <row r="126" spans="1:10" ht="225" hidden="1">
      <c r="A126" s="23" t="s">
        <v>173</v>
      </c>
      <c r="B126" s="67" t="s">
        <v>181</v>
      </c>
      <c r="C126" s="47" t="s">
        <v>247</v>
      </c>
      <c r="D126" s="15" t="s">
        <v>59</v>
      </c>
      <c r="E126" s="79">
        <v>42369</v>
      </c>
      <c r="F126" s="53">
        <f t="shared" si="4"/>
        <v>0</v>
      </c>
      <c r="G126" s="52"/>
      <c r="H126" s="52"/>
      <c r="I126" s="52"/>
      <c r="J126" s="52"/>
    </row>
    <row r="127" spans="1:10" ht="75" hidden="1">
      <c r="A127" s="23" t="s">
        <v>189</v>
      </c>
      <c r="B127" s="71" t="s">
        <v>191</v>
      </c>
      <c r="C127" s="24" t="s">
        <v>253</v>
      </c>
      <c r="D127" s="15" t="s">
        <v>193</v>
      </c>
      <c r="E127" s="16">
        <v>42369</v>
      </c>
      <c r="F127" s="53">
        <f t="shared" si="4"/>
        <v>0</v>
      </c>
      <c r="G127" s="52"/>
      <c r="H127" s="52"/>
      <c r="I127" s="52"/>
      <c r="J127" s="52"/>
    </row>
    <row r="128" spans="1:10" ht="75" hidden="1">
      <c r="A128" s="23" t="s">
        <v>190</v>
      </c>
      <c r="B128" s="71" t="s">
        <v>192</v>
      </c>
      <c r="C128" s="24" t="s">
        <v>253</v>
      </c>
      <c r="D128" s="15" t="s">
        <v>193</v>
      </c>
      <c r="E128" s="16">
        <v>42369</v>
      </c>
      <c r="F128" s="53">
        <f t="shared" si="4"/>
        <v>0</v>
      </c>
      <c r="G128" s="52"/>
      <c r="H128" s="52"/>
      <c r="I128" s="52"/>
      <c r="J128" s="52"/>
    </row>
    <row r="129" spans="1:10" s="30" customFormat="1" ht="30">
      <c r="A129" s="48"/>
      <c r="B129" s="48" t="s">
        <v>76</v>
      </c>
      <c r="C129" s="47"/>
      <c r="D129" s="47"/>
      <c r="E129" s="42" t="s">
        <v>4</v>
      </c>
      <c r="F129" s="53">
        <f t="shared" si="4"/>
        <v>30465</v>
      </c>
      <c r="G129" s="53">
        <f>G10+G106+G107+G120</f>
        <v>0</v>
      </c>
      <c r="H129" s="53">
        <f>H10+H106+H107+H120</f>
        <v>0</v>
      </c>
      <c r="I129" s="53">
        <f>I10+I106+I120+I107</f>
        <v>24317.5</v>
      </c>
      <c r="J129" s="53">
        <f>J10+J106+J107+J120</f>
        <v>6147.5</v>
      </c>
    </row>
    <row r="131" spans="2:8" ht="15.75">
      <c r="B131" s="37" t="s">
        <v>254</v>
      </c>
      <c r="C131" s="37"/>
      <c r="D131" s="37"/>
      <c r="E131" s="37"/>
      <c r="F131" s="37"/>
      <c r="G131" s="37"/>
      <c r="H131" s="37" t="s">
        <v>255</v>
      </c>
    </row>
  </sheetData>
  <sheetProtection/>
  <mergeCells count="61">
    <mergeCell ref="E106:E107"/>
    <mergeCell ref="B80:B82"/>
    <mergeCell ref="E80:E82"/>
    <mergeCell ref="B85:B86"/>
    <mergeCell ref="D85:D86"/>
    <mergeCell ref="E116:E117"/>
    <mergeCell ref="D116:D117"/>
    <mergeCell ref="E114:E115"/>
    <mergeCell ref="D108:D109"/>
    <mergeCell ref="E108:E109"/>
    <mergeCell ref="E110:E111"/>
    <mergeCell ref="D112:D113"/>
    <mergeCell ref="D110:D111"/>
    <mergeCell ref="A73:A74"/>
    <mergeCell ref="B73:B74"/>
    <mergeCell ref="D73:D74"/>
    <mergeCell ref="E73:E74"/>
    <mergeCell ref="A106:A107"/>
    <mergeCell ref="A75:A77"/>
    <mergeCell ref="B106:B107"/>
    <mergeCell ref="D106:D107"/>
    <mergeCell ref="E85:E86"/>
    <mergeCell ref="B88:B90"/>
    <mergeCell ref="D7:D8"/>
    <mergeCell ref="B7:B8"/>
    <mergeCell ref="C7:C8"/>
    <mergeCell ref="E7:E8"/>
    <mergeCell ref="B75:B77"/>
    <mergeCell ref="D75:D77"/>
    <mergeCell ref="E75:E77"/>
    <mergeCell ref="A116:A117"/>
    <mergeCell ref="B116:B117"/>
    <mergeCell ref="A114:A115"/>
    <mergeCell ref="B114:B115"/>
    <mergeCell ref="D114:D115"/>
    <mergeCell ref="B112:B113"/>
    <mergeCell ref="A60:A62"/>
    <mergeCell ref="B60:B62"/>
    <mergeCell ref="D60:D62"/>
    <mergeCell ref="F7:J7"/>
    <mergeCell ref="A1:J1"/>
    <mergeCell ref="A2:J2"/>
    <mergeCell ref="A4:J4"/>
    <mergeCell ref="A5:J5"/>
    <mergeCell ref="A7:A8"/>
    <mergeCell ref="A88:A90"/>
    <mergeCell ref="A80:A82"/>
    <mergeCell ref="D80:D82"/>
    <mergeCell ref="A85:A86"/>
    <mergeCell ref="D88:D90"/>
    <mergeCell ref="E88:E90"/>
    <mergeCell ref="D118:D119"/>
    <mergeCell ref="E118:E119"/>
    <mergeCell ref="A118:A119"/>
    <mergeCell ref="B118:B119"/>
    <mergeCell ref="A108:A109"/>
    <mergeCell ref="B108:B109"/>
    <mergeCell ref="A110:A111"/>
    <mergeCell ref="B110:B111"/>
    <mergeCell ref="A112:A113"/>
    <mergeCell ref="E112:E1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2015-12-08T12:36:54Z</cp:lastPrinted>
  <dcterms:created xsi:type="dcterms:W3CDTF">2013-10-08T10:40:44Z</dcterms:created>
  <dcterms:modified xsi:type="dcterms:W3CDTF">2015-12-08T12:42:23Z</dcterms:modified>
  <cp:category/>
  <cp:version/>
  <cp:contentType/>
  <cp:contentStatus/>
</cp:coreProperties>
</file>