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<sst xmlns="http://schemas.openxmlformats.org/spreadsheetml/2006/main" count="397" uniqueCount="248">
  <si>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</si>
  <si>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</si>
  <si>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</si>
  <si>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</si>
  <si>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</si>
  <si>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</si>
  <si>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</si>
  <si>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</si>
  <si>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</si>
  <si>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</si>
  <si>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</si>
  <si>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</si>
  <si>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</si>
  <si>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</si>
  <si>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</si>
  <si>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</si>
  <si>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</si>
  <si>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</si>
  <si>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</si>
  <si>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</si>
  <si>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</si>
  <si>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</si>
  <si>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</si>
  <si>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</si>
  <si>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</si>
  <si>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</si>
  <si>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</si>
  <si>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</si>
  <si>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</si>
  <si>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</si>
  <si>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</si>
  <si>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</si>
  <si>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</si>
  <si>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</si>
  <si>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</si>
  <si>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</si>
  <si>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</si>
  <si>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</si>
  <si>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</si>
  <si>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</si>
  <si>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</si>
  <si>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</si>
  <si>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</si>
  <si>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</si>
  <si>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</si>
  <si>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</si>
  <si>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</si>
  <si>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</si>
  <si>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</si>
  <si>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</si>
  <si>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</si>
  <si>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</si>
  <si>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</si>
  <si>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</si>
  <si>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</si>
  <si>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</si>
  <si>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</si>
  <si>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</si>
  <si>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</si>
  <si>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</si>
  <si>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</si>
  <si>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</si>
  <si>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</si>
  <si>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</si>
  <si>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</si>
  <si>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</si>
  <si>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</si>
  <si>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</si>
  <si>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</si>
  <si>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</si>
  <si>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</si>
  <si>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</si>
  <si>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</si>
  <si>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</si>
  <si>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</si>
  <si>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</si>
  <si>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</si>
  <si>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</si>
  <si>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</si>
  <si>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</si>
  <si>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</si>
  <si>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</si>
  <si>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</si>
  <si>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</si>
  <si>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</si>
  <si>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</si>
  <si>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</si>
  <si>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</si>
  <si>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</si>
  <si>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</si>
  <si>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</si>
  <si>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</si>
  <si>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</si>
  <si>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</si>
  <si>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</si>
  <si>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</si>
  <si>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</si>
  <si>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</si>
  <si>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</si>
  <si>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</si>
  <si>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</si>
  <si>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</si>
  <si>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</si>
  <si>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</si>
  <si>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</si>
  <si>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</si>
  <si>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</si>
  <si>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</si>
  <si>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</si>
  <si>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</si>
  <si>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</si>
  <si>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</si>
  <si>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</si>
  <si>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</si>
  <si>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</si>
  <si>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</si>
  <si>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</si>
  <si>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</si>
  <si>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</si>
  <si>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</si>
  <si>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</si>
  <si>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</si>
  <si>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</si>
  <si>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</si>
  <si>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</si>
  <si>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</si>
  <si>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</si>
  <si>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</si>
  <si>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</si>
  <si>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</si>
  <si>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</si>
  <si>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</si>
  <si>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</si>
  <si>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</si>
  <si>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</si>
  <si>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</si>
  <si>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</si>
  <si>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</si>
  <si>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</si>
  <si>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</si>
  <si>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</si>
  <si>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</si>
  <si>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</si>
  <si>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</si>
  <si>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</si>
  <si>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</si>
  <si>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</si>
  <si>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</si>
  <si>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</si>
  <si>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</si>
  <si>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</si>
  <si>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</si>
  <si>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</si>
  <si>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</si>
  <si>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</si>
  <si>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</si>
  <si>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</si>
  <si>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</si>
  <si>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</si>
  <si>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</si>
  <si>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</si>
  <si>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</si>
  <si>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</si>
  <si>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</si>
  <si>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</si>
  <si>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</si>
  <si>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</si>
  <si>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</si>
  <si>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</si>
  <si>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</si>
  <si>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</si>
  <si>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</si>
  <si>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</si>
  <si>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</si>
  <si>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</si>
  <si>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</si>
  <si>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</si>
  <si>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</si>
  <si>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</si>
  <si>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</si>
  <si>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</si>
  <si>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</si>
  <si>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</si>
  <si>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</si>
  <si>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</si>
  <si>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</si>
  <si>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</si>
  <si>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</si>
  <si>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</si>
  <si>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</si>
  <si>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</si>
  <si>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</si>
  <si>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</si>
  <si>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</si>
  <si>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</si>
  <si>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</si>
  <si>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</si>
  <si>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</si>
  <si>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</si>
  <si>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</si>
  <si>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</si>
  <si>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</si>
  <si>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</si>
  <si>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</si>
  <si>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</si>
  <si>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</si>
  <si>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</si>
  <si>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</si>
  <si>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</si>
  <si>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</si>
  <si>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</si>
  <si>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</si>
  <si>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</si>
  <si>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</si>
  <si>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</si>
  <si>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</si>
  <si>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</si>
  <si>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</si>
  <si>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</si>
  <si>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</si>
  <si>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</si>
  <si>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</si>
  <si>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</si>
  <si>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</si>
  <si>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</si>
  <si>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</si>
  <si>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</si>
  <si>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</si>
  <si>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</si>
  <si>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</si>
  <si>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</si>
  <si>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</si>
  <si>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</si>
  <si>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</si>
  <si>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</si>
  <si>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</si>
  <si>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</si>
  <si>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</si>
  <si>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</si>
  <si>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</si>
  <si>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</si>
  <si>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</si>
  <si>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</si>
  <si>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</si>
  <si>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</si>
  <si>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 xml:space="preserve">от 02.12.2016 № 215  </t>
    </r>
  </si>
  <si>
    <t>1.19.28</t>
  </si>
  <si>
    <t xml:space="preserve">Чествование участников Великой Отечественной войны 1941-1945 г.г, принимавших непосредственное участие в боевых действиях, в преддверии новогодних и рожденственских праздников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</si>
</sst>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50">
      <selection activeCell="B53" sqref="B5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1" t="s">
        <v>155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6.5" customHeight="1">
      <c r="A2" s="112" t="s">
        <v>245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3" t="s">
        <v>214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75" customHeight="1">
      <c r="A5" s="113" t="s">
        <v>225</v>
      </c>
      <c r="B5" s="113"/>
      <c r="C5" s="113"/>
      <c r="D5" s="113"/>
      <c r="E5" s="113"/>
      <c r="F5" s="113"/>
      <c r="G5" s="113"/>
      <c r="H5" s="113"/>
      <c r="I5" s="113"/>
      <c r="J5" s="113"/>
    </row>
    <row r="7" spans="1:10" ht="34.5" customHeight="1">
      <c r="A7" s="114" t="s">
        <v>0</v>
      </c>
      <c r="B7" s="114" t="s">
        <v>5</v>
      </c>
      <c r="C7" s="114" t="s">
        <v>215</v>
      </c>
      <c r="D7" s="114" t="s">
        <v>1</v>
      </c>
      <c r="E7" s="114" t="s">
        <v>6</v>
      </c>
      <c r="F7" s="109" t="s">
        <v>126</v>
      </c>
      <c r="G7" s="109"/>
      <c r="H7" s="110"/>
      <c r="I7" s="110"/>
      <c r="J7" s="110"/>
    </row>
    <row r="8" spans="1:10" ht="58.5" customHeight="1">
      <c r="A8" s="114"/>
      <c r="B8" s="114"/>
      <c r="C8" s="114"/>
      <c r="D8" s="114"/>
      <c r="E8" s="114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201</v>
      </c>
      <c r="C10" s="78" t="s">
        <v>221</v>
      </c>
      <c r="D10" s="16" t="s">
        <v>61</v>
      </c>
      <c r="E10" s="2" t="s">
        <v>4</v>
      </c>
      <c r="F10" s="48">
        <f>SUM(G10:J10)</f>
        <v>974508.8</v>
      </c>
      <c r="G10" s="48">
        <f>G11+G12+G13+G14+G15+G16+G17+G18+G19+G23+G24+G25+G26+G27+G28+G30+G31+G32+G82+G87+G88+G89+G92+G80+G81</f>
        <v>288558.9</v>
      </c>
      <c r="H10" s="48">
        <f>H11+H12+H13+H14+H15+H16+H17+H18+H19+H23+H24+H25+H26+H27+H28+H30+H31+H32+H82+H87+H88+H89+H92+H29</f>
        <v>658860.6</v>
      </c>
      <c r="I10" s="48">
        <f>I11+I12+I13+I14+I15+I16+I17+I18+I19+I23+I24+I25+I26+I27+I28+I30+I31+I32+I82+I87+I88+I89+I92</f>
        <v>27064.3</v>
      </c>
      <c r="J10" s="48">
        <f>J11+J12+J13+J14+J15+J16+J17+J18+J19+J23+J24+J25+J26+J27+J28+J30+J31+J32+J82+J87+J88+J89+J92</f>
        <v>25</v>
      </c>
    </row>
    <row r="11" spans="1:10" ht="180">
      <c r="A11" s="3" t="s">
        <v>9</v>
      </c>
      <c r="B11" s="12" t="s">
        <v>133</v>
      </c>
      <c r="C11" s="78" t="s">
        <v>216</v>
      </c>
      <c r="D11" s="11" t="s">
        <v>46</v>
      </c>
      <c r="E11" s="4">
        <v>42735</v>
      </c>
      <c r="F11" s="48">
        <f aca="true" t="shared" si="0" ref="F11:F32">SUM(G11:J11)</f>
        <v>68054.5</v>
      </c>
      <c r="G11" s="47"/>
      <c r="H11" s="47">
        <v>68054.5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216</v>
      </c>
      <c r="D12" s="12" t="s">
        <v>46</v>
      </c>
      <c r="E12" s="70">
        <v>42735</v>
      </c>
      <c r="F12" s="48">
        <f t="shared" si="0"/>
        <v>201291.8</v>
      </c>
      <c r="G12" s="47"/>
      <c r="H12" s="47">
        <v>201291.8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216</v>
      </c>
      <c r="D13" s="12" t="s">
        <v>46</v>
      </c>
      <c r="E13" s="86">
        <v>42735</v>
      </c>
      <c r="F13" s="48">
        <f t="shared" si="0"/>
        <v>6447.3</v>
      </c>
      <c r="G13" s="47"/>
      <c r="H13" s="47">
        <v>6447.3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216</v>
      </c>
      <c r="D14" s="12" t="s">
        <v>46</v>
      </c>
      <c r="E14" s="86">
        <v>42735</v>
      </c>
      <c r="F14" s="48">
        <f t="shared" si="0"/>
        <v>202546.1</v>
      </c>
      <c r="G14" s="47"/>
      <c r="H14" s="47">
        <v>202546.1</v>
      </c>
      <c r="I14" s="47"/>
      <c r="J14" s="47"/>
    </row>
    <row r="15" spans="1:10" ht="45.75" customHeight="1">
      <c r="A15" s="3" t="s">
        <v>13</v>
      </c>
      <c r="B15" s="59" t="s">
        <v>137</v>
      </c>
      <c r="C15" s="85" t="s">
        <v>226</v>
      </c>
      <c r="D15" s="69" t="s">
        <v>47</v>
      </c>
      <c r="E15" s="86">
        <v>42735</v>
      </c>
      <c r="F15" s="48">
        <f t="shared" si="0"/>
        <v>1071.9</v>
      </c>
      <c r="G15" s="47"/>
      <c r="H15" s="47">
        <v>1071.9</v>
      </c>
      <c r="I15" s="47"/>
      <c r="J15" s="47"/>
    </row>
    <row r="16" spans="1:10" ht="90">
      <c r="A16" s="3" t="s">
        <v>14</v>
      </c>
      <c r="B16" s="59" t="s">
        <v>138</v>
      </c>
      <c r="C16" s="85" t="s">
        <v>226</v>
      </c>
      <c r="D16" s="12" t="s">
        <v>46</v>
      </c>
      <c r="E16" s="70">
        <v>42735</v>
      </c>
      <c r="F16" s="48">
        <f t="shared" si="0"/>
        <v>4225</v>
      </c>
      <c r="G16" s="47"/>
      <c r="H16" s="47"/>
      <c r="I16" s="47">
        <v>4225</v>
      </c>
      <c r="J16" s="47"/>
    </row>
    <row r="17" spans="1:10" ht="105">
      <c r="A17" s="3" t="s">
        <v>15</v>
      </c>
      <c r="B17" s="59" t="s">
        <v>139</v>
      </c>
      <c r="C17" s="78" t="s">
        <v>216</v>
      </c>
      <c r="D17" s="12" t="s">
        <v>46</v>
      </c>
      <c r="E17" s="83">
        <v>42735</v>
      </c>
      <c r="F17" s="48">
        <f t="shared" si="0"/>
        <v>181372.8</v>
      </c>
      <c r="G17" s="47">
        <v>181372.8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216</v>
      </c>
      <c r="D18" s="12" t="s">
        <v>46</v>
      </c>
      <c r="E18" s="83">
        <v>42735</v>
      </c>
      <c r="F18" s="48">
        <f t="shared" si="0"/>
        <v>1260.6</v>
      </c>
      <c r="G18" s="47"/>
      <c r="H18" s="47">
        <v>1260.6</v>
      </c>
      <c r="I18" s="47"/>
      <c r="J18" s="47"/>
    </row>
    <row r="19" spans="1:10" ht="137.25" customHeight="1">
      <c r="A19" s="3" t="s">
        <v>17</v>
      </c>
      <c r="B19" s="59" t="s">
        <v>141</v>
      </c>
      <c r="C19" s="85" t="s">
        <v>226</v>
      </c>
      <c r="D19" s="12" t="s">
        <v>46</v>
      </c>
      <c r="E19" s="81">
        <v>42735</v>
      </c>
      <c r="F19" s="48">
        <f t="shared" si="0"/>
        <v>11401.199999999999</v>
      </c>
      <c r="G19" s="47">
        <f>SUM(G20:G22)</f>
        <v>0</v>
      </c>
      <c r="H19" s="47">
        <f>SUM(H20:H22)</f>
        <v>0</v>
      </c>
      <c r="I19" s="47">
        <f>SUM(I20:I22)</f>
        <v>11401.199999999999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5" t="s">
        <v>226</v>
      </c>
      <c r="D20" s="12" t="s">
        <v>46</v>
      </c>
      <c r="E20" s="81">
        <v>42735</v>
      </c>
      <c r="F20" s="48">
        <f t="shared" si="0"/>
        <v>327.3</v>
      </c>
      <c r="G20" s="47"/>
      <c r="H20" s="47"/>
      <c r="I20" s="47">
        <v>327.3</v>
      </c>
      <c r="J20" s="47"/>
    </row>
    <row r="21" spans="1:10" ht="59.25" customHeight="1">
      <c r="A21" s="45" t="s">
        <v>20</v>
      </c>
      <c r="B21" s="46" t="s">
        <v>128</v>
      </c>
      <c r="C21" s="85" t="s">
        <v>226</v>
      </c>
      <c r="D21" s="12" t="s">
        <v>46</v>
      </c>
      <c r="E21" s="81">
        <v>42735</v>
      </c>
      <c r="F21" s="48">
        <f t="shared" si="0"/>
        <v>78</v>
      </c>
      <c r="G21" s="47"/>
      <c r="H21" s="47"/>
      <c r="I21" s="47">
        <v>78</v>
      </c>
      <c r="J21" s="47"/>
    </row>
    <row r="22" spans="1:10" ht="47.25" customHeight="1">
      <c r="A22" s="45" t="s">
        <v>127</v>
      </c>
      <c r="B22" s="46" t="s">
        <v>129</v>
      </c>
      <c r="C22" s="85" t="s">
        <v>226</v>
      </c>
      <c r="D22" s="12" t="s">
        <v>46</v>
      </c>
      <c r="E22" s="81">
        <v>42735</v>
      </c>
      <c r="F22" s="48">
        <f t="shared" si="0"/>
        <v>10995.9</v>
      </c>
      <c r="G22" s="47"/>
      <c r="H22" s="47"/>
      <c r="I22" s="47">
        <v>10995.9</v>
      </c>
      <c r="J22" s="47"/>
    </row>
    <row r="23" spans="1:10" ht="90">
      <c r="A23" s="3" t="s">
        <v>18</v>
      </c>
      <c r="B23" s="59" t="s">
        <v>142</v>
      </c>
      <c r="C23" s="20" t="s">
        <v>217</v>
      </c>
      <c r="D23" s="69" t="s">
        <v>122</v>
      </c>
      <c r="E23" s="70">
        <v>42735</v>
      </c>
      <c r="F23" s="48">
        <f t="shared" si="0"/>
        <v>53996.9</v>
      </c>
      <c r="G23" s="47"/>
      <c r="H23" s="47">
        <v>53996.9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217</v>
      </c>
      <c r="D24" s="69" t="s">
        <v>49</v>
      </c>
      <c r="E24" s="83">
        <v>42735</v>
      </c>
      <c r="F24" s="48">
        <f t="shared" si="0"/>
        <v>15593.6</v>
      </c>
      <c r="G24" s="47"/>
      <c r="H24" s="47">
        <v>15593.6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217</v>
      </c>
      <c r="D25" s="69" t="s">
        <v>50</v>
      </c>
      <c r="E25" s="83">
        <v>42735</v>
      </c>
      <c r="F25" s="48">
        <f t="shared" si="0"/>
        <v>18802.6</v>
      </c>
      <c r="G25" s="47"/>
      <c r="H25" s="47">
        <v>18802.6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217</v>
      </c>
      <c r="D26" s="69" t="s">
        <v>200</v>
      </c>
      <c r="E26" s="83">
        <v>42735</v>
      </c>
      <c r="F26" s="48">
        <f t="shared" si="0"/>
        <v>516.7</v>
      </c>
      <c r="G26" s="47">
        <v>516.7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217</v>
      </c>
      <c r="D27" s="69" t="s">
        <v>51</v>
      </c>
      <c r="E27" s="83">
        <v>42735</v>
      </c>
      <c r="F27" s="48">
        <f t="shared" si="0"/>
        <v>911.5</v>
      </c>
      <c r="G27" s="47"/>
      <c r="H27" s="47">
        <v>911.5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217</v>
      </c>
      <c r="D28" s="87" t="s">
        <v>52</v>
      </c>
      <c r="E28" s="86">
        <v>42735</v>
      </c>
      <c r="F28" s="48">
        <f t="shared" si="0"/>
        <v>55543.9</v>
      </c>
      <c r="G28" s="47">
        <v>29105</v>
      </c>
      <c r="H28" s="47">
        <v>26438.9</v>
      </c>
      <c r="I28" s="47"/>
      <c r="J28" s="47"/>
    </row>
    <row r="29" spans="1:10" ht="119.25" customHeight="1">
      <c r="A29" s="19" t="s">
        <v>26</v>
      </c>
      <c r="B29" s="8" t="s">
        <v>176</v>
      </c>
      <c r="C29" s="20" t="s">
        <v>217</v>
      </c>
      <c r="D29" s="35" t="s">
        <v>123</v>
      </c>
      <c r="E29" s="83">
        <v>42735</v>
      </c>
      <c r="F29" s="48">
        <f t="shared" si="0"/>
        <v>6851.4</v>
      </c>
      <c r="G29" s="47"/>
      <c r="H29" s="47">
        <v>6851.4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217</v>
      </c>
      <c r="D30" s="35" t="s">
        <v>123</v>
      </c>
      <c r="E30" s="86">
        <v>42735</v>
      </c>
      <c r="F30" s="48">
        <f t="shared" si="0"/>
        <v>58475.2</v>
      </c>
      <c r="G30" s="48">
        <v>58475.2</v>
      </c>
      <c r="H30" s="48"/>
      <c r="I30" s="48"/>
      <c r="J30" s="48"/>
    </row>
    <row r="31" spans="1:10" ht="150">
      <c r="A31" s="19" t="s">
        <v>29</v>
      </c>
      <c r="B31" s="87" t="s">
        <v>148</v>
      </c>
      <c r="C31" s="20" t="s">
        <v>217</v>
      </c>
      <c r="D31" s="87" t="s">
        <v>53</v>
      </c>
      <c r="E31" s="86">
        <v>42735</v>
      </c>
      <c r="F31" s="48">
        <f t="shared" si="0"/>
        <v>24534</v>
      </c>
      <c r="G31" s="47"/>
      <c r="H31" s="47">
        <v>24522</v>
      </c>
      <c r="I31" s="47">
        <v>12</v>
      </c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217</v>
      </c>
      <c r="D32" s="34" t="s">
        <v>124</v>
      </c>
      <c r="E32" s="86">
        <v>42735</v>
      </c>
      <c r="F32" s="48">
        <f t="shared" si="0"/>
        <v>5936.9</v>
      </c>
      <c r="G32" s="48"/>
      <c r="H32" s="48"/>
      <c r="I32" s="48">
        <f>I40+I41+I42+I43+I44+I45+I47+I48+I49+I50+I51+I52+I54+I55+I56+I58+I59+I60+I61+I62+I63+I64+I65+I66+I67+I68+I69+I70+I71+I72+I73+I74+I75+I76+I77+I78+I79+I53</f>
        <v>5911.9</v>
      </c>
      <c r="J32" s="48">
        <f>J40+J41+J42+J43+J44+J45+J47+J48+J49+J50+J51+J52+J54+J55+J56+J58+J59+J60+J61+J62+J63+J64+J65+J66+J67+J68+J69+J70+J71+J72+J73+J74+J75+J76+J77+J78+J79</f>
        <v>25</v>
      </c>
    </row>
    <row r="33" spans="1:10" s="26" customFormat="1" ht="38.25" customHeight="1" hidden="1">
      <c r="A33" s="43"/>
      <c r="B33" s="34"/>
      <c r="C33" s="42" t="s">
        <v>45</v>
      </c>
      <c r="D33" s="34"/>
      <c r="E33" s="81">
        <v>42735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1">
        <v>42735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218</v>
      </c>
      <c r="D35" s="16" t="s">
        <v>94</v>
      </c>
      <c r="E35" s="81">
        <v>42735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218</v>
      </c>
      <c r="D36" s="16" t="s">
        <v>94</v>
      </c>
      <c r="E36" s="81">
        <v>42735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218</v>
      </c>
      <c r="D37" s="16" t="s">
        <v>94</v>
      </c>
      <c r="E37" s="81">
        <v>42735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70">
        <v>42369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70">
        <v>42369</v>
      </c>
      <c r="F39" s="47"/>
      <c r="G39" s="47"/>
      <c r="H39" s="47"/>
      <c r="I39" s="47"/>
      <c r="J39" s="47"/>
    </row>
    <row r="40" spans="1:10" ht="180" customHeight="1">
      <c r="A40" s="19" t="s">
        <v>177</v>
      </c>
      <c r="B40" s="6" t="s">
        <v>81</v>
      </c>
      <c r="C40" s="20" t="s">
        <v>217</v>
      </c>
      <c r="D40" s="16" t="s">
        <v>89</v>
      </c>
      <c r="E40" s="81">
        <v>42735</v>
      </c>
      <c r="F40" s="48">
        <f aca="true" t="shared" si="1" ref="F40:F56">SUM(G40:J40)</f>
        <v>1053.3</v>
      </c>
      <c r="G40" s="47"/>
      <c r="H40" s="47"/>
      <c r="I40" s="47">
        <v>1053.3</v>
      </c>
      <c r="J40" s="47"/>
    </row>
    <row r="41" spans="1:10" ht="105.75" customHeight="1">
      <c r="A41" s="19" t="s">
        <v>178</v>
      </c>
      <c r="B41" s="6" t="s">
        <v>82</v>
      </c>
      <c r="C41" s="21" t="s">
        <v>227</v>
      </c>
      <c r="D41" s="16" t="s">
        <v>90</v>
      </c>
      <c r="E41" s="81">
        <v>42735</v>
      </c>
      <c r="F41" s="48">
        <f t="shared" si="1"/>
        <v>57.7</v>
      </c>
      <c r="G41" s="47"/>
      <c r="H41" s="47"/>
      <c r="I41" s="47">
        <v>57.7</v>
      </c>
      <c r="J41" s="47"/>
    </row>
    <row r="42" spans="1:10" ht="75">
      <c r="A42" s="19" t="s">
        <v>179</v>
      </c>
      <c r="B42" s="6" t="s">
        <v>83</v>
      </c>
      <c r="C42" s="21" t="s">
        <v>227</v>
      </c>
      <c r="D42" s="16" t="s">
        <v>91</v>
      </c>
      <c r="E42" s="81">
        <v>42735</v>
      </c>
      <c r="F42" s="48">
        <f t="shared" si="1"/>
        <v>112.6</v>
      </c>
      <c r="G42" s="47"/>
      <c r="H42" s="47"/>
      <c r="I42" s="47">
        <v>112.6</v>
      </c>
      <c r="J42" s="47"/>
    </row>
    <row r="43" spans="1:10" ht="196.5" customHeight="1" hidden="1">
      <c r="A43" s="19" t="s">
        <v>180</v>
      </c>
      <c r="B43" s="73" t="s">
        <v>84</v>
      </c>
      <c r="C43" s="20" t="s">
        <v>217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180</v>
      </c>
      <c r="B44" s="62" t="s">
        <v>166</v>
      </c>
      <c r="C44" s="20" t="s">
        <v>217</v>
      </c>
      <c r="D44" s="16" t="s">
        <v>87</v>
      </c>
      <c r="E44" s="4">
        <v>42643</v>
      </c>
      <c r="F44" s="48">
        <f t="shared" si="1"/>
        <v>994.6</v>
      </c>
      <c r="G44" s="47"/>
      <c r="H44" s="47"/>
      <c r="I44" s="47">
        <v>994.6</v>
      </c>
      <c r="J44" s="47"/>
    </row>
    <row r="45" spans="1:10" ht="75">
      <c r="A45" s="85" t="s">
        <v>181</v>
      </c>
      <c r="B45" s="82" t="s">
        <v>88</v>
      </c>
      <c r="C45" s="20" t="s">
        <v>217</v>
      </c>
      <c r="D45" s="16" t="s">
        <v>92</v>
      </c>
      <c r="E45" s="4">
        <v>42735</v>
      </c>
      <c r="F45" s="48">
        <f t="shared" si="1"/>
        <v>1619.3</v>
      </c>
      <c r="G45" s="47"/>
      <c r="H45" s="47"/>
      <c r="I45" s="47">
        <v>1619.3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8" t="s">
        <v>182</v>
      </c>
      <c r="B47" s="115" t="s">
        <v>98</v>
      </c>
      <c r="C47" s="42" t="s">
        <v>218</v>
      </c>
      <c r="D47" s="103" t="s">
        <v>99</v>
      </c>
      <c r="E47" s="13">
        <v>42582</v>
      </c>
      <c r="F47" s="48">
        <f t="shared" si="1"/>
        <v>969.3</v>
      </c>
      <c r="G47" s="47"/>
      <c r="H47" s="47"/>
      <c r="I47" s="47">
        <v>969.3</v>
      </c>
      <c r="J47" s="47"/>
    </row>
    <row r="48" spans="1:10" ht="61.5" customHeight="1">
      <c r="A48" s="99"/>
      <c r="B48" s="116"/>
      <c r="C48" s="21" t="s">
        <v>227</v>
      </c>
      <c r="D48" s="118"/>
      <c r="E48" s="13"/>
      <c r="F48" s="48">
        <f t="shared" si="1"/>
        <v>26</v>
      </c>
      <c r="G48" s="47"/>
      <c r="H48" s="47"/>
      <c r="I48" s="47">
        <v>6</v>
      </c>
      <c r="J48" s="47">
        <v>20</v>
      </c>
    </row>
    <row r="49" spans="1:10" ht="62.25" customHeight="1">
      <c r="A49" s="100"/>
      <c r="B49" s="117"/>
      <c r="C49" s="20" t="s">
        <v>219</v>
      </c>
      <c r="D49" s="104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183</v>
      </c>
      <c r="B50" s="28" t="s">
        <v>100</v>
      </c>
      <c r="C50" s="42" t="s">
        <v>218</v>
      </c>
      <c r="D50" s="16" t="s">
        <v>101</v>
      </c>
      <c r="E50" s="13">
        <v>42735</v>
      </c>
      <c r="F50" s="48">
        <f t="shared" si="1"/>
        <v>555.4</v>
      </c>
      <c r="G50" s="47"/>
      <c r="H50" s="47"/>
      <c r="I50" s="47">
        <v>555.4</v>
      </c>
      <c r="J50" s="47"/>
    </row>
    <row r="51" spans="1:10" ht="60">
      <c r="A51" s="19" t="s">
        <v>184</v>
      </c>
      <c r="B51" s="28" t="s">
        <v>131</v>
      </c>
      <c r="C51" s="42" t="s">
        <v>218</v>
      </c>
      <c r="D51" s="41" t="s">
        <v>125</v>
      </c>
      <c r="E51" s="13">
        <v>42735</v>
      </c>
      <c r="F51" s="48">
        <f t="shared" si="1"/>
        <v>27.4</v>
      </c>
      <c r="G51" s="47"/>
      <c r="H51" s="47"/>
      <c r="I51" s="47">
        <v>27.4</v>
      </c>
      <c r="J51" s="47"/>
    </row>
    <row r="52" spans="1:10" ht="75" customHeight="1">
      <c r="A52" s="19" t="s">
        <v>185</v>
      </c>
      <c r="B52" s="28" t="s">
        <v>132</v>
      </c>
      <c r="C52" s="42" t="s">
        <v>218</v>
      </c>
      <c r="D52" s="27" t="s">
        <v>101</v>
      </c>
      <c r="E52" s="13">
        <v>42735</v>
      </c>
      <c r="F52" s="48">
        <f t="shared" si="1"/>
        <v>90.2</v>
      </c>
      <c r="G52" s="47"/>
      <c r="H52" s="47"/>
      <c r="I52" s="47">
        <v>90.2</v>
      </c>
      <c r="J52" s="47"/>
    </row>
    <row r="53" spans="1:10" ht="105" customHeight="1">
      <c r="A53" s="19" t="s">
        <v>186</v>
      </c>
      <c r="B53" s="28" t="s">
        <v>247</v>
      </c>
      <c r="C53" s="42" t="s">
        <v>218</v>
      </c>
      <c r="D53" s="27" t="s">
        <v>101</v>
      </c>
      <c r="E53" s="13">
        <v>42735</v>
      </c>
      <c r="F53" s="48">
        <f>SUM(G53:J53)</f>
        <v>84.7</v>
      </c>
      <c r="G53" s="47"/>
      <c r="H53" s="47"/>
      <c r="I53" s="47">
        <v>84.7</v>
      </c>
      <c r="J53" s="47"/>
    </row>
    <row r="54" spans="1:10" ht="90">
      <c r="A54" s="19" t="s">
        <v>187</v>
      </c>
      <c r="B54" s="6" t="s">
        <v>102</v>
      </c>
      <c r="C54" s="42" t="s">
        <v>218</v>
      </c>
      <c r="D54" s="16" t="s">
        <v>103</v>
      </c>
      <c r="E54" s="13">
        <v>42674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92" t="s">
        <v>188</v>
      </c>
      <c r="B55" s="79" t="s">
        <v>104</v>
      </c>
      <c r="C55" s="42" t="s">
        <v>218</v>
      </c>
      <c r="D55" s="16" t="s">
        <v>105</v>
      </c>
      <c r="E55" s="4">
        <v>42735</v>
      </c>
      <c r="F55" s="48">
        <f t="shared" si="1"/>
        <v>19.7</v>
      </c>
      <c r="G55" s="47"/>
      <c r="H55" s="47"/>
      <c r="I55" s="47">
        <v>19.7</v>
      </c>
      <c r="J55" s="47"/>
    </row>
    <row r="56" spans="1:10" ht="120" customHeight="1" hidden="1">
      <c r="A56" s="19" t="s">
        <v>188</v>
      </c>
      <c r="B56" s="63" t="s">
        <v>156</v>
      </c>
      <c r="C56" s="20" t="s">
        <v>217</v>
      </c>
      <c r="D56" s="16" t="s">
        <v>157</v>
      </c>
      <c r="E56" s="13">
        <v>42521</v>
      </c>
      <c r="F56" s="48">
        <f t="shared" si="1"/>
        <v>0</v>
      </c>
      <c r="G56" s="47"/>
      <c r="H56" s="47"/>
      <c r="I56" s="47">
        <v>0</v>
      </c>
      <c r="J56" s="47"/>
    </row>
    <row r="57" spans="1:10" ht="44.25" customHeight="1">
      <c r="A57" s="17"/>
      <c r="B57" s="33" t="s">
        <v>121</v>
      </c>
      <c r="C57" s="84"/>
      <c r="D57" s="38"/>
      <c r="E57" s="18"/>
      <c r="F57" s="49"/>
      <c r="G57" s="49"/>
      <c r="H57" s="49"/>
      <c r="I57" s="49"/>
      <c r="J57" s="49"/>
    </row>
    <row r="58" spans="1:10" ht="60">
      <c r="A58" s="29" t="s">
        <v>189</v>
      </c>
      <c r="B58" s="23" t="s">
        <v>106</v>
      </c>
      <c r="C58" s="88" t="s">
        <v>218</v>
      </c>
      <c r="D58" s="30" t="s">
        <v>46</v>
      </c>
      <c r="E58" s="31">
        <v>42428</v>
      </c>
      <c r="F58" s="77">
        <f aca="true" t="shared" si="2" ref="F58:F107">SUM(G58:J58)</f>
        <v>27.6</v>
      </c>
      <c r="G58" s="50"/>
      <c r="H58" s="50"/>
      <c r="I58" s="50">
        <v>27.6</v>
      </c>
      <c r="J58" s="50"/>
    </row>
    <row r="59" spans="1:10" ht="59.25" customHeight="1">
      <c r="A59" s="19" t="s">
        <v>190</v>
      </c>
      <c r="B59" s="6" t="s">
        <v>107</v>
      </c>
      <c r="C59" s="42" t="s">
        <v>218</v>
      </c>
      <c r="D59" s="12" t="s">
        <v>46</v>
      </c>
      <c r="E59" s="13">
        <v>42428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229</v>
      </c>
      <c r="B60" s="6" t="s">
        <v>108</v>
      </c>
      <c r="C60" s="42" t="s">
        <v>218</v>
      </c>
      <c r="D60" s="12" t="s">
        <v>46</v>
      </c>
      <c r="E60" s="13">
        <v>42510</v>
      </c>
      <c r="F60" s="48">
        <f t="shared" si="2"/>
        <v>45</v>
      </c>
      <c r="G60" s="47"/>
      <c r="H60" s="47"/>
      <c r="I60" s="47">
        <v>45</v>
      </c>
      <c r="J60" s="47"/>
    </row>
    <row r="61" spans="1:10" ht="60" customHeight="1">
      <c r="A61" s="98" t="s">
        <v>191</v>
      </c>
      <c r="B61" s="93" t="s">
        <v>110</v>
      </c>
      <c r="C61" s="21" t="s">
        <v>227</v>
      </c>
      <c r="D61" s="119" t="s">
        <v>202</v>
      </c>
      <c r="E61" s="101">
        <v>42551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0"/>
      <c r="B62" s="94"/>
      <c r="C62" s="20" t="s">
        <v>219</v>
      </c>
      <c r="D62" s="120"/>
      <c r="E62" s="102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98" t="s">
        <v>192</v>
      </c>
      <c r="B63" s="93" t="s">
        <v>109</v>
      </c>
      <c r="C63" s="42" t="s">
        <v>218</v>
      </c>
      <c r="D63" s="93" t="s">
        <v>46</v>
      </c>
      <c r="E63" s="101">
        <v>42571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99"/>
      <c r="B64" s="107"/>
      <c r="C64" s="21" t="s">
        <v>227</v>
      </c>
      <c r="D64" s="107"/>
      <c r="E64" s="108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0"/>
      <c r="B65" s="94"/>
      <c r="C65" s="20" t="s">
        <v>219</v>
      </c>
      <c r="D65" s="94"/>
      <c r="E65" s="102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193</v>
      </c>
      <c r="B66" s="6" t="s">
        <v>111</v>
      </c>
      <c r="C66" s="42" t="s">
        <v>218</v>
      </c>
      <c r="D66" s="12" t="s">
        <v>46</v>
      </c>
      <c r="E66" s="13">
        <v>42643</v>
      </c>
      <c r="F66" s="48">
        <f t="shared" si="2"/>
        <v>25.2</v>
      </c>
      <c r="G66" s="47"/>
      <c r="H66" s="47"/>
      <c r="I66" s="47">
        <v>25.2</v>
      </c>
      <c r="J66" s="47"/>
    </row>
    <row r="67" spans="1:10" ht="59.25" customHeight="1">
      <c r="A67" s="19" t="s">
        <v>194</v>
      </c>
      <c r="B67" s="6" t="s">
        <v>112</v>
      </c>
      <c r="C67" s="42" t="s">
        <v>218</v>
      </c>
      <c r="D67" s="12" t="s">
        <v>46</v>
      </c>
      <c r="E67" s="13">
        <v>42674</v>
      </c>
      <c r="F67" s="48">
        <f t="shared" si="2"/>
        <v>15.8</v>
      </c>
      <c r="G67" s="47"/>
      <c r="H67" s="47"/>
      <c r="I67" s="47">
        <v>15.8</v>
      </c>
      <c r="J67" s="47"/>
    </row>
    <row r="68" spans="1:10" ht="60" customHeight="1">
      <c r="A68" s="98" t="s">
        <v>195</v>
      </c>
      <c r="B68" s="93" t="s">
        <v>113</v>
      </c>
      <c r="C68" s="42" t="s">
        <v>218</v>
      </c>
      <c r="D68" s="93" t="s">
        <v>46</v>
      </c>
      <c r="E68" s="101">
        <v>42674</v>
      </c>
      <c r="F68" s="48">
        <f t="shared" si="2"/>
        <v>12.7</v>
      </c>
      <c r="G68" s="47"/>
      <c r="H68" s="47"/>
      <c r="I68" s="47">
        <v>12.7</v>
      </c>
      <c r="J68" s="47"/>
    </row>
    <row r="69" spans="1:10" ht="62.25" customHeight="1">
      <c r="A69" s="99"/>
      <c r="B69" s="107"/>
      <c r="C69" s="21" t="s">
        <v>227</v>
      </c>
      <c r="D69" s="107"/>
      <c r="E69" s="108"/>
      <c r="F69" s="48">
        <f t="shared" si="2"/>
        <v>10</v>
      </c>
      <c r="G69" s="47"/>
      <c r="H69" s="47"/>
      <c r="I69" s="47">
        <f>5</f>
        <v>5</v>
      </c>
      <c r="J69" s="47">
        <v>5</v>
      </c>
    </row>
    <row r="70" spans="1:10" ht="60" customHeight="1">
      <c r="A70" s="100"/>
      <c r="B70" s="94"/>
      <c r="C70" s="20" t="s">
        <v>219</v>
      </c>
      <c r="D70" s="94"/>
      <c r="E70" s="102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196</v>
      </c>
      <c r="B71" s="6" t="s">
        <v>114</v>
      </c>
      <c r="C71" s="42" t="s">
        <v>218</v>
      </c>
      <c r="D71" s="12" t="s">
        <v>46</v>
      </c>
      <c r="E71" s="13">
        <v>42704</v>
      </c>
      <c r="F71" s="48">
        <f t="shared" si="2"/>
        <v>25.5</v>
      </c>
      <c r="G71" s="47"/>
      <c r="H71" s="47"/>
      <c r="I71" s="47">
        <v>25.5</v>
      </c>
      <c r="J71" s="47"/>
    </row>
    <row r="72" spans="1:10" ht="60" hidden="1">
      <c r="A72" s="19"/>
      <c r="B72" s="67" t="s">
        <v>175</v>
      </c>
      <c r="C72" s="42" t="s">
        <v>218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2" t="s">
        <v>197</v>
      </c>
      <c r="B73" s="87" t="s">
        <v>115</v>
      </c>
      <c r="C73" s="42" t="s">
        <v>218</v>
      </c>
      <c r="D73" s="87" t="s">
        <v>46</v>
      </c>
      <c r="E73" s="86">
        <v>42724</v>
      </c>
      <c r="F73" s="48">
        <f t="shared" si="2"/>
        <v>28.5</v>
      </c>
      <c r="G73" s="47"/>
      <c r="H73" s="47"/>
      <c r="I73" s="47">
        <f>8.5+10+10</f>
        <v>28.5</v>
      </c>
      <c r="J73" s="47"/>
    </row>
    <row r="74" spans="1:10" ht="73.5" customHeight="1" hidden="1">
      <c r="A74" s="85" t="s">
        <v>199</v>
      </c>
      <c r="B74" s="87" t="s">
        <v>116</v>
      </c>
      <c r="C74" s="20" t="s">
        <v>217</v>
      </c>
      <c r="D74" s="16" t="s">
        <v>120</v>
      </c>
      <c r="E74" s="70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97" t="s">
        <v>198</v>
      </c>
      <c r="B75" s="95" t="s">
        <v>117</v>
      </c>
      <c r="C75" s="42" t="s">
        <v>218</v>
      </c>
      <c r="D75" s="95" t="s">
        <v>46</v>
      </c>
      <c r="E75" s="96">
        <v>42724</v>
      </c>
      <c r="F75" s="48">
        <f t="shared" si="2"/>
        <v>8.5</v>
      </c>
      <c r="G75" s="47"/>
      <c r="H75" s="47"/>
      <c r="I75" s="47">
        <v>8.5</v>
      </c>
      <c r="J75" s="47"/>
    </row>
    <row r="76" spans="1:10" ht="59.25" customHeight="1">
      <c r="A76" s="97"/>
      <c r="B76" s="95"/>
      <c r="C76" s="21" t="s">
        <v>227</v>
      </c>
      <c r="D76" s="95"/>
      <c r="E76" s="96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97"/>
      <c r="B77" s="95"/>
      <c r="C77" s="20" t="s">
        <v>219</v>
      </c>
      <c r="D77" s="95"/>
      <c r="E77" s="96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199</v>
      </c>
      <c r="B78" s="6" t="s">
        <v>118</v>
      </c>
      <c r="C78" s="42" t="s">
        <v>218</v>
      </c>
      <c r="D78" s="12" t="s">
        <v>46</v>
      </c>
      <c r="E78" s="13">
        <v>42729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246</v>
      </c>
      <c r="B79" s="82" t="s">
        <v>119</v>
      </c>
      <c r="C79" s="42" t="s">
        <v>218</v>
      </c>
      <c r="D79" s="12" t="s">
        <v>46</v>
      </c>
      <c r="E79" s="13">
        <v>42729</v>
      </c>
      <c r="F79" s="48">
        <f t="shared" si="2"/>
        <v>39.2</v>
      </c>
      <c r="G79" s="47"/>
      <c r="H79" s="47"/>
      <c r="I79" s="47">
        <v>39.2</v>
      </c>
      <c r="J79" s="47"/>
    </row>
    <row r="80" spans="1:10" ht="75">
      <c r="A80" s="19" t="s">
        <v>31</v>
      </c>
      <c r="B80" s="75" t="s">
        <v>205</v>
      </c>
      <c r="C80" s="76" t="s">
        <v>216</v>
      </c>
      <c r="D80" s="12" t="s">
        <v>46</v>
      </c>
      <c r="E80" s="13">
        <v>42735</v>
      </c>
      <c r="F80" s="48">
        <f t="shared" si="2"/>
        <v>9004.9</v>
      </c>
      <c r="G80" s="47">
        <v>9004.9</v>
      </c>
      <c r="H80" s="47"/>
      <c r="I80" s="47"/>
      <c r="J80" s="47"/>
    </row>
    <row r="81" spans="1:10" ht="60">
      <c r="A81" s="19" t="s">
        <v>32</v>
      </c>
      <c r="B81" s="75" t="s">
        <v>212</v>
      </c>
      <c r="C81" s="42" t="s">
        <v>218</v>
      </c>
      <c r="D81" s="12" t="s">
        <v>46</v>
      </c>
      <c r="E81" s="13">
        <v>42735</v>
      </c>
      <c r="F81" s="48">
        <f t="shared" si="2"/>
        <v>10084.3</v>
      </c>
      <c r="G81" s="47">
        <v>10084.3</v>
      </c>
      <c r="H81" s="47"/>
      <c r="I81" s="47"/>
      <c r="J81" s="47"/>
    </row>
    <row r="82" spans="1:10" ht="45">
      <c r="A82" s="19" t="s">
        <v>172</v>
      </c>
      <c r="B82" s="74" t="s">
        <v>204</v>
      </c>
      <c r="C82" s="85" t="s">
        <v>226</v>
      </c>
      <c r="D82" s="14" t="s">
        <v>64</v>
      </c>
      <c r="E82" s="13">
        <v>42735</v>
      </c>
      <c r="F82" s="48">
        <f t="shared" si="2"/>
        <v>36399.8</v>
      </c>
      <c r="G82" s="47">
        <f>SUM(G83:G85)</f>
        <v>0</v>
      </c>
      <c r="H82" s="48">
        <f>SUM(H83:H85)</f>
        <v>31071.5</v>
      </c>
      <c r="I82" s="48">
        <f>SUM(I83:I86)</f>
        <v>5328.3</v>
      </c>
      <c r="J82" s="47">
        <f>SUM(J83:J85)</f>
        <v>0</v>
      </c>
    </row>
    <row r="83" spans="1:10" ht="45">
      <c r="A83" s="19" t="s">
        <v>206</v>
      </c>
      <c r="B83" s="90" t="s">
        <v>243</v>
      </c>
      <c r="C83" s="85" t="s">
        <v>226</v>
      </c>
      <c r="D83" s="14" t="s">
        <v>64</v>
      </c>
      <c r="E83" s="13">
        <v>42735</v>
      </c>
      <c r="F83" s="48">
        <f t="shared" si="2"/>
        <v>373.4</v>
      </c>
      <c r="G83" s="47"/>
      <c r="H83" s="47">
        <v>0</v>
      </c>
      <c r="I83" s="47">
        <f>365.9+7.5</f>
        <v>373.4</v>
      </c>
      <c r="J83" s="47"/>
    </row>
    <row r="84" spans="1:10" ht="45">
      <c r="A84" s="19" t="s">
        <v>207</v>
      </c>
      <c r="B84" s="6" t="s">
        <v>63</v>
      </c>
      <c r="C84" s="85" t="s">
        <v>226</v>
      </c>
      <c r="D84" s="14" t="s">
        <v>64</v>
      </c>
      <c r="E84" s="13">
        <v>42735</v>
      </c>
      <c r="F84" s="48">
        <f t="shared" si="2"/>
        <v>31905.4</v>
      </c>
      <c r="G84" s="47"/>
      <c r="H84" s="47">
        <v>28672.9</v>
      </c>
      <c r="I84" s="47">
        <v>3232.5</v>
      </c>
      <c r="J84" s="47"/>
    </row>
    <row r="85" spans="1:10" ht="210" customHeight="1">
      <c r="A85" s="19" t="s">
        <v>208</v>
      </c>
      <c r="B85" s="60" t="s">
        <v>159</v>
      </c>
      <c r="C85" s="20" t="s">
        <v>228</v>
      </c>
      <c r="D85" s="14" t="s">
        <v>64</v>
      </c>
      <c r="E85" s="13">
        <v>42735</v>
      </c>
      <c r="F85" s="48">
        <f t="shared" si="2"/>
        <v>3655.3</v>
      </c>
      <c r="G85" s="47"/>
      <c r="H85" s="47">
        <v>2398.6</v>
      </c>
      <c r="I85" s="47">
        <v>1256.7</v>
      </c>
      <c r="J85" s="47"/>
    </row>
    <row r="86" spans="1:10" ht="60">
      <c r="A86" s="19" t="s">
        <v>244</v>
      </c>
      <c r="B86" s="35" t="s">
        <v>167</v>
      </c>
      <c r="C86" s="91" t="s">
        <v>226</v>
      </c>
      <c r="D86" s="14" t="s">
        <v>64</v>
      </c>
      <c r="E86" s="13">
        <v>42735</v>
      </c>
      <c r="F86" s="48">
        <f t="shared" si="2"/>
        <v>465.7</v>
      </c>
      <c r="G86" s="47"/>
      <c r="H86" s="47"/>
      <c r="I86" s="47">
        <v>465.7</v>
      </c>
      <c r="J86" s="47"/>
    </row>
    <row r="87" spans="1:10" ht="75">
      <c r="A87" s="19" t="s">
        <v>203</v>
      </c>
      <c r="B87" s="74" t="s">
        <v>209</v>
      </c>
      <c r="C87" s="20" t="s">
        <v>220</v>
      </c>
      <c r="D87" s="14" t="s">
        <v>64</v>
      </c>
      <c r="E87" s="13">
        <v>42735</v>
      </c>
      <c r="F87" s="48">
        <f t="shared" si="2"/>
        <v>21.5</v>
      </c>
      <c r="G87" s="47"/>
      <c r="H87" s="47"/>
      <c r="I87" s="47">
        <v>21.5</v>
      </c>
      <c r="J87" s="47"/>
    </row>
    <row r="88" spans="1:10" ht="45.75" customHeight="1" hidden="1">
      <c r="A88" s="53" t="s">
        <v>32</v>
      </c>
      <c r="B88" s="55" t="s">
        <v>33</v>
      </c>
      <c r="C88" s="54" t="s">
        <v>171</v>
      </c>
      <c r="D88" s="57" t="s">
        <v>64</v>
      </c>
      <c r="E88" s="13">
        <v>42735</v>
      </c>
      <c r="F88" s="48">
        <f t="shared" si="2"/>
        <v>0</v>
      </c>
      <c r="G88" s="56"/>
      <c r="H88" s="56"/>
      <c r="I88" s="56"/>
      <c r="J88" s="56"/>
    </row>
    <row r="89" spans="1:10" ht="75">
      <c r="A89" s="19" t="s">
        <v>210</v>
      </c>
      <c r="B89" s="74" t="s">
        <v>211</v>
      </c>
      <c r="C89" s="20" t="s">
        <v>220</v>
      </c>
      <c r="D89" s="14" t="s">
        <v>54</v>
      </c>
      <c r="E89" s="13">
        <v>42735</v>
      </c>
      <c r="F89" s="48">
        <f t="shared" si="2"/>
        <v>164.4</v>
      </c>
      <c r="G89" s="47"/>
      <c r="H89" s="47"/>
      <c r="I89" s="47">
        <v>164.4</v>
      </c>
      <c r="J89" s="47"/>
    </row>
    <row r="90" spans="1:10" ht="45" hidden="1">
      <c r="A90" s="17" t="s">
        <v>164</v>
      </c>
      <c r="B90" s="65" t="s">
        <v>163</v>
      </c>
      <c r="C90" s="20" t="s">
        <v>44</v>
      </c>
      <c r="D90" s="14" t="s">
        <v>54</v>
      </c>
      <c r="E90" s="13">
        <v>42004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165</v>
      </c>
      <c r="B91" s="61" t="s">
        <v>162</v>
      </c>
      <c r="C91" s="20" t="s">
        <v>44</v>
      </c>
      <c r="D91" s="14" t="s">
        <v>54</v>
      </c>
      <c r="E91" s="25">
        <v>41912</v>
      </c>
      <c r="F91" s="48">
        <f t="shared" si="2"/>
        <v>0</v>
      </c>
      <c r="G91" s="48"/>
      <c r="H91" s="48"/>
      <c r="I91" s="48"/>
      <c r="J91" s="47"/>
    </row>
    <row r="92" spans="1:10" ht="45" hidden="1">
      <c r="A92" s="17" t="s">
        <v>172</v>
      </c>
      <c r="B92" s="64" t="s">
        <v>173</v>
      </c>
      <c r="C92" s="24" t="s">
        <v>174</v>
      </c>
      <c r="D92" s="15" t="s">
        <v>64</v>
      </c>
      <c r="E92" s="66">
        <v>42004</v>
      </c>
      <c r="F92" s="48">
        <f t="shared" si="2"/>
        <v>0</v>
      </c>
      <c r="G92" s="48"/>
      <c r="H92" s="48"/>
      <c r="I92" s="48"/>
      <c r="J92" s="47"/>
    </row>
    <row r="93" spans="1:10" ht="61.5" customHeight="1">
      <c r="A93" s="98">
        <v>2</v>
      </c>
      <c r="B93" s="103" t="s">
        <v>34</v>
      </c>
      <c r="C93" s="21" t="s">
        <v>227</v>
      </c>
      <c r="D93" s="93" t="s">
        <v>60</v>
      </c>
      <c r="E93" s="105" t="s">
        <v>4</v>
      </c>
      <c r="F93" s="48">
        <f t="shared" si="2"/>
        <v>56898.799999999996</v>
      </c>
      <c r="G93" s="48">
        <f>G95+G103</f>
        <v>0</v>
      </c>
      <c r="H93" s="48">
        <f aca="true" t="shared" si="3" ref="H93:J94">H95+H103</f>
        <v>48507.899999999994</v>
      </c>
      <c r="I93" s="48">
        <f>I95+I103+I105</f>
        <v>2070.6</v>
      </c>
      <c r="J93" s="48">
        <f>J95+J103</f>
        <v>6320.300000000001</v>
      </c>
    </row>
    <row r="94" spans="1:10" ht="63.75" customHeight="1">
      <c r="A94" s="100"/>
      <c r="B94" s="104"/>
      <c r="C94" s="20" t="s">
        <v>219</v>
      </c>
      <c r="D94" s="94"/>
      <c r="E94" s="106"/>
      <c r="F94" s="48">
        <f t="shared" si="2"/>
        <v>43887.6</v>
      </c>
      <c r="G94" s="47">
        <f>G96+G104</f>
        <v>0</v>
      </c>
      <c r="H94" s="47">
        <f t="shared" si="3"/>
        <v>40038.7</v>
      </c>
      <c r="I94" s="47">
        <f>I96+I104+I106</f>
        <v>542.5</v>
      </c>
      <c r="J94" s="47">
        <f t="shared" si="3"/>
        <v>3306.4</v>
      </c>
    </row>
    <row r="95" spans="1:10" ht="58.5" customHeight="1">
      <c r="A95" s="98" t="s">
        <v>35</v>
      </c>
      <c r="B95" s="121" t="s">
        <v>213</v>
      </c>
      <c r="C95" s="21" t="s">
        <v>227</v>
      </c>
      <c r="D95" s="93" t="s">
        <v>55</v>
      </c>
      <c r="E95" s="101">
        <v>42735</v>
      </c>
      <c r="F95" s="48">
        <f t="shared" si="2"/>
        <v>56676.79999999999</v>
      </c>
      <c r="G95" s="48">
        <f>SUM(G97:G101)</f>
        <v>0</v>
      </c>
      <c r="H95" s="48">
        <f>H99+H101</f>
        <v>48507.899999999994</v>
      </c>
      <c r="I95" s="48">
        <f>I97+I99+I101</f>
        <v>1874.1999999999998</v>
      </c>
      <c r="J95" s="48">
        <f>J97+J99+J101</f>
        <v>6294.700000000001</v>
      </c>
    </row>
    <row r="96" spans="1:10" ht="59.25" customHeight="1">
      <c r="A96" s="100"/>
      <c r="B96" s="122"/>
      <c r="C96" s="20" t="s">
        <v>219</v>
      </c>
      <c r="D96" s="94"/>
      <c r="E96" s="102"/>
      <c r="F96" s="48">
        <f t="shared" si="2"/>
        <v>43716.9</v>
      </c>
      <c r="G96" s="47">
        <f>G98+G100+G102</f>
        <v>0</v>
      </c>
      <c r="H96" s="47">
        <f>H98+H100+H102</f>
        <v>40038.7</v>
      </c>
      <c r="I96" s="47">
        <f>I98+I100+I102</f>
        <v>383.3</v>
      </c>
      <c r="J96" s="47">
        <f>J98+J100+J102</f>
        <v>3294.9</v>
      </c>
    </row>
    <row r="97" spans="1:10" ht="62.25" customHeight="1">
      <c r="A97" s="98" t="s">
        <v>36</v>
      </c>
      <c r="B97" s="93" t="s">
        <v>71</v>
      </c>
      <c r="C97" s="21" t="s">
        <v>227</v>
      </c>
      <c r="D97" s="93" t="s">
        <v>55</v>
      </c>
      <c r="E97" s="101">
        <v>42735</v>
      </c>
      <c r="F97" s="48">
        <f t="shared" si="2"/>
        <v>913.8</v>
      </c>
      <c r="G97" s="47"/>
      <c r="H97" s="47"/>
      <c r="I97" s="47">
        <v>909.3</v>
      </c>
      <c r="J97" s="48">
        <v>4.5</v>
      </c>
    </row>
    <row r="98" spans="1:10" ht="62.25" customHeight="1">
      <c r="A98" s="100"/>
      <c r="B98" s="94"/>
      <c r="C98" s="20" t="s">
        <v>219</v>
      </c>
      <c r="D98" s="94"/>
      <c r="E98" s="102"/>
      <c r="F98" s="48">
        <f t="shared" si="2"/>
        <v>3.8000000000000003</v>
      </c>
      <c r="G98" s="47"/>
      <c r="H98" s="47"/>
      <c r="I98" s="47">
        <v>1.1</v>
      </c>
      <c r="J98" s="48">
        <v>2.7</v>
      </c>
    </row>
    <row r="99" spans="1:10" s="26" customFormat="1" ht="60" customHeight="1">
      <c r="A99" s="98" t="s">
        <v>37</v>
      </c>
      <c r="B99" s="93" t="s">
        <v>63</v>
      </c>
      <c r="C99" s="21" t="s">
        <v>227</v>
      </c>
      <c r="D99" s="93" t="s">
        <v>55</v>
      </c>
      <c r="E99" s="101">
        <v>42735</v>
      </c>
      <c r="F99" s="48">
        <f t="shared" si="2"/>
        <v>51027.299999999996</v>
      </c>
      <c r="G99" s="48"/>
      <c r="H99" s="48">
        <v>45686.2</v>
      </c>
      <c r="I99" s="48"/>
      <c r="J99" s="48">
        <v>5341.1</v>
      </c>
    </row>
    <row r="100" spans="1:10" ht="60" customHeight="1">
      <c r="A100" s="100"/>
      <c r="B100" s="94"/>
      <c r="C100" s="20" t="s">
        <v>219</v>
      </c>
      <c r="D100" s="94"/>
      <c r="E100" s="102"/>
      <c r="F100" s="48">
        <f t="shared" si="2"/>
        <v>42107.9</v>
      </c>
      <c r="G100" s="48"/>
      <c r="H100" s="48">
        <v>39094.5</v>
      </c>
      <c r="I100" s="48"/>
      <c r="J100" s="48">
        <v>3013.4</v>
      </c>
    </row>
    <row r="101" spans="1:10" ht="60" customHeight="1">
      <c r="A101" s="98" t="s">
        <v>75</v>
      </c>
      <c r="B101" s="93" t="s">
        <v>160</v>
      </c>
      <c r="C101" s="21" t="s">
        <v>227</v>
      </c>
      <c r="D101" s="93" t="s">
        <v>55</v>
      </c>
      <c r="E101" s="101">
        <v>42735</v>
      </c>
      <c r="F101" s="48">
        <f t="shared" si="2"/>
        <v>4735.7</v>
      </c>
      <c r="G101" s="48"/>
      <c r="H101" s="48">
        <f>2721.7+100</f>
        <v>2821.7</v>
      </c>
      <c r="I101" s="48">
        <v>964.9</v>
      </c>
      <c r="J101" s="48">
        <v>949.1</v>
      </c>
    </row>
    <row r="102" spans="1:10" ht="60" customHeight="1">
      <c r="A102" s="100"/>
      <c r="B102" s="94"/>
      <c r="C102" s="20" t="s">
        <v>219</v>
      </c>
      <c r="D102" s="94"/>
      <c r="E102" s="102"/>
      <c r="F102" s="48">
        <f t="shared" si="2"/>
        <v>1605.2</v>
      </c>
      <c r="G102" s="47"/>
      <c r="H102" s="47">
        <v>944.2</v>
      </c>
      <c r="I102" s="47">
        <v>382.2</v>
      </c>
      <c r="J102" s="48">
        <v>278.8</v>
      </c>
    </row>
    <row r="103" spans="1:10" ht="61.5" customHeight="1">
      <c r="A103" s="97" t="s">
        <v>38</v>
      </c>
      <c r="B103" s="93" t="s">
        <v>150</v>
      </c>
      <c r="C103" s="21" t="s">
        <v>227</v>
      </c>
      <c r="D103" s="93" t="s">
        <v>54</v>
      </c>
      <c r="E103" s="101">
        <v>42735</v>
      </c>
      <c r="F103" s="48">
        <f t="shared" si="2"/>
        <v>172</v>
      </c>
      <c r="G103" s="47"/>
      <c r="H103" s="47"/>
      <c r="I103" s="47">
        <v>146.4</v>
      </c>
      <c r="J103" s="47">
        <v>25.6</v>
      </c>
    </row>
    <row r="104" spans="1:10" ht="63" customHeight="1">
      <c r="A104" s="97"/>
      <c r="B104" s="94"/>
      <c r="C104" s="20" t="s">
        <v>219</v>
      </c>
      <c r="D104" s="94"/>
      <c r="E104" s="102"/>
      <c r="F104" s="48">
        <f t="shared" si="2"/>
        <v>120.7</v>
      </c>
      <c r="G104" s="47"/>
      <c r="H104" s="47"/>
      <c r="I104" s="47">
        <v>109.2</v>
      </c>
      <c r="J104" s="47">
        <v>11.5</v>
      </c>
    </row>
    <row r="105" spans="1:10" ht="62.25" customHeight="1">
      <c r="A105" s="98" t="s">
        <v>130</v>
      </c>
      <c r="B105" s="93" t="s">
        <v>151</v>
      </c>
      <c r="C105" s="21" t="s">
        <v>227</v>
      </c>
      <c r="D105" s="93" t="s">
        <v>55</v>
      </c>
      <c r="E105" s="101">
        <v>42582</v>
      </c>
      <c r="F105" s="48">
        <f t="shared" si="2"/>
        <v>50</v>
      </c>
      <c r="G105" s="47"/>
      <c r="H105" s="47"/>
      <c r="I105" s="47">
        <v>50</v>
      </c>
      <c r="J105" s="47"/>
    </row>
    <row r="106" spans="1:10" ht="62.25" customHeight="1">
      <c r="A106" s="100"/>
      <c r="B106" s="94"/>
      <c r="C106" s="20" t="s">
        <v>219</v>
      </c>
      <c r="D106" s="94"/>
      <c r="E106" s="102"/>
      <c r="F106" s="48">
        <f t="shared" si="2"/>
        <v>50</v>
      </c>
      <c r="G106" s="47"/>
      <c r="H106" s="47"/>
      <c r="I106" s="47">
        <v>50</v>
      </c>
      <c r="J106" s="47"/>
    </row>
    <row r="107" spans="1:10" ht="60">
      <c r="A107" s="39" t="s">
        <v>40</v>
      </c>
      <c r="B107" s="12" t="s">
        <v>39</v>
      </c>
      <c r="C107" s="42" t="s">
        <v>218</v>
      </c>
      <c r="D107" s="16" t="s">
        <v>59</v>
      </c>
      <c r="E107" s="4">
        <v>42735</v>
      </c>
      <c r="F107" s="48">
        <f t="shared" si="2"/>
        <v>4728.4</v>
      </c>
      <c r="G107" s="47">
        <f>SUM(G108+G111)+G113+G114+G115+G116+G117+G118</f>
        <v>2769</v>
      </c>
      <c r="H107" s="47">
        <f>SUM(H108+H111)+H113+H114+H115+H116+H117+H118</f>
        <v>0</v>
      </c>
      <c r="I107" s="47">
        <f>SUM(I108+I111)+I113+I114+I115+I116+I117+I118</f>
        <v>1876</v>
      </c>
      <c r="J107" s="47">
        <f>SUM(J108+J111)+J113+J114+J115+J116+J117+J118</f>
        <v>83.4</v>
      </c>
    </row>
    <row r="108" spans="1:10" ht="105" customHeight="1">
      <c r="A108" s="39" t="s">
        <v>41</v>
      </c>
      <c r="B108" s="59" t="s">
        <v>152</v>
      </c>
      <c r="C108" s="42" t="s">
        <v>218</v>
      </c>
      <c r="D108" s="6" t="s">
        <v>56</v>
      </c>
      <c r="E108" s="4">
        <v>42735</v>
      </c>
      <c r="F108" s="47" t="s">
        <v>76</v>
      </c>
      <c r="G108" s="51"/>
      <c r="H108" s="51"/>
      <c r="I108" s="51"/>
      <c r="J108" s="51"/>
    </row>
    <row r="109" spans="1:10" ht="75" customHeight="1">
      <c r="A109" s="7" t="s">
        <v>65</v>
      </c>
      <c r="B109" s="12" t="s">
        <v>62</v>
      </c>
      <c r="C109" s="42" t="s">
        <v>218</v>
      </c>
      <c r="D109" s="12" t="s">
        <v>66</v>
      </c>
      <c r="E109" s="18">
        <v>42735</v>
      </c>
      <c r="F109" s="47" t="s">
        <v>76</v>
      </c>
      <c r="G109" s="51"/>
      <c r="H109" s="51"/>
      <c r="I109" s="51"/>
      <c r="J109" s="51"/>
    </row>
    <row r="110" spans="1:10" ht="90" customHeight="1">
      <c r="A110" s="7" t="s">
        <v>67</v>
      </c>
      <c r="B110" s="12" t="s">
        <v>68</v>
      </c>
      <c r="C110" s="42" t="s">
        <v>218</v>
      </c>
      <c r="D110" s="12" t="s">
        <v>69</v>
      </c>
      <c r="E110" s="4">
        <v>42735</v>
      </c>
      <c r="F110" s="47" t="s">
        <v>76</v>
      </c>
      <c r="G110" s="51"/>
      <c r="H110" s="51"/>
      <c r="I110" s="51"/>
      <c r="J110" s="51"/>
    </row>
    <row r="111" spans="1:10" ht="121.5" customHeight="1">
      <c r="A111" s="7" t="s">
        <v>42</v>
      </c>
      <c r="B111" s="59" t="s">
        <v>153</v>
      </c>
      <c r="C111" s="21" t="s">
        <v>227</v>
      </c>
      <c r="D111" s="12" t="s">
        <v>57</v>
      </c>
      <c r="E111" s="4">
        <v>42735</v>
      </c>
      <c r="F111" s="48">
        <f aca="true" t="shared" si="4" ref="F111:F119">SUM(G111:J111)</f>
        <v>708.9</v>
      </c>
      <c r="G111" s="47">
        <v>0</v>
      </c>
      <c r="H111" s="47">
        <v>0</v>
      </c>
      <c r="I111" s="47">
        <v>708.9</v>
      </c>
      <c r="J111" s="47">
        <v>0</v>
      </c>
    </row>
    <row r="112" spans="1:10" ht="120" hidden="1">
      <c r="A112" s="7" t="s">
        <v>43</v>
      </c>
      <c r="B112" s="12" t="s">
        <v>70</v>
      </c>
      <c r="C112" s="21" t="s">
        <v>227</v>
      </c>
      <c r="D112" s="12" t="s">
        <v>57</v>
      </c>
      <c r="E112" s="70">
        <v>42735</v>
      </c>
      <c r="F112" s="48"/>
      <c r="G112" s="47"/>
      <c r="H112" s="47"/>
      <c r="I112" s="47"/>
      <c r="J112" s="47"/>
    </row>
    <row r="113" spans="1:10" ht="225">
      <c r="A113" s="19" t="s">
        <v>154</v>
      </c>
      <c r="B113" s="60" t="s">
        <v>161</v>
      </c>
      <c r="C113" s="42" t="s">
        <v>218</v>
      </c>
      <c r="D113" s="12" t="s">
        <v>46</v>
      </c>
      <c r="E113" s="70">
        <v>42735</v>
      </c>
      <c r="F113" s="48">
        <f t="shared" si="4"/>
        <v>45.7</v>
      </c>
      <c r="G113" s="47">
        <v>45.7</v>
      </c>
      <c r="H113" s="47"/>
      <c r="I113" s="47"/>
      <c r="J113" s="47"/>
    </row>
    <row r="114" spans="1:10" ht="75">
      <c r="A114" s="19" t="s">
        <v>168</v>
      </c>
      <c r="B114" s="89" t="s">
        <v>235</v>
      </c>
      <c r="C114" s="20" t="s">
        <v>222</v>
      </c>
      <c r="D114" s="12" t="s">
        <v>170</v>
      </c>
      <c r="E114" s="13">
        <v>42735</v>
      </c>
      <c r="F114" s="48">
        <f t="shared" si="4"/>
        <v>450</v>
      </c>
      <c r="G114" s="47">
        <v>315</v>
      </c>
      <c r="H114" s="47"/>
      <c r="I114" s="47">
        <v>135</v>
      </c>
      <c r="J114" s="47"/>
    </row>
    <row r="115" spans="1:10" ht="75">
      <c r="A115" s="19" t="s">
        <v>169</v>
      </c>
      <c r="B115" s="89" t="s">
        <v>236</v>
      </c>
      <c r="C115" s="20" t="s">
        <v>222</v>
      </c>
      <c r="D115" s="12" t="s">
        <v>170</v>
      </c>
      <c r="E115" s="13">
        <v>42735</v>
      </c>
      <c r="F115" s="48">
        <f t="shared" si="4"/>
        <v>2253.3</v>
      </c>
      <c r="G115" s="47">
        <v>1577.3</v>
      </c>
      <c r="H115" s="47"/>
      <c r="I115" s="47">
        <v>676</v>
      </c>
      <c r="J115" s="47"/>
    </row>
    <row r="116" spans="1:10" ht="90">
      <c r="A116" s="19" t="s">
        <v>230</v>
      </c>
      <c r="B116" s="89" t="s">
        <v>237</v>
      </c>
      <c r="C116" s="21" t="s">
        <v>227</v>
      </c>
      <c r="D116" s="12" t="s">
        <v>240</v>
      </c>
      <c r="E116" s="13">
        <v>42735</v>
      </c>
      <c r="F116" s="48">
        <f t="shared" si="4"/>
        <v>620.1999999999999</v>
      </c>
      <c r="G116" s="47">
        <v>375.8</v>
      </c>
      <c r="H116" s="47"/>
      <c r="I116" s="47">
        <v>161</v>
      </c>
      <c r="J116" s="47">
        <v>83.4</v>
      </c>
    </row>
    <row r="117" spans="1:10" ht="74.25" customHeight="1">
      <c r="A117" s="19" t="s">
        <v>231</v>
      </c>
      <c r="B117" s="89" t="s">
        <v>238</v>
      </c>
      <c r="C117" s="20" t="s">
        <v>233</v>
      </c>
      <c r="D117" s="12" t="s">
        <v>241</v>
      </c>
      <c r="E117" s="13">
        <v>42735</v>
      </c>
      <c r="F117" s="48">
        <f t="shared" si="4"/>
        <v>650.3</v>
      </c>
      <c r="G117" s="47">
        <v>455.2</v>
      </c>
      <c r="H117" s="47"/>
      <c r="I117" s="47">
        <v>195.1</v>
      </c>
      <c r="J117" s="47"/>
    </row>
    <row r="118" spans="1:10" ht="75" hidden="1">
      <c r="A118" s="19" t="s">
        <v>232</v>
      </c>
      <c r="B118" s="89" t="s">
        <v>239</v>
      </c>
      <c r="C118" s="20" t="s">
        <v>234</v>
      </c>
      <c r="D118" s="12" t="s">
        <v>242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s="26" customFormat="1" ht="31.5" customHeight="1">
      <c r="A119" s="43"/>
      <c r="B119" s="43" t="s">
        <v>58</v>
      </c>
      <c r="C119" s="42"/>
      <c r="D119" s="42"/>
      <c r="E119" s="37" t="s">
        <v>4</v>
      </c>
      <c r="F119" s="48">
        <f t="shared" si="4"/>
        <v>1080023.6</v>
      </c>
      <c r="G119" s="48">
        <f>G10+G93+G94+G107</f>
        <v>291327.9</v>
      </c>
      <c r="H119" s="48">
        <f>H10+H93+H94+H107</f>
        <v>747407.2</v>
      </c>
      <c r="I119" s="48">
        <f>I10+I93+I107+I94</f>
        <v>31553.399999999998</v>
      </c>
      <c r="J119" s="48">
        <f>J10+J93+J94+J107</f>
        <v>9735.1</v>
      </c>
    </row>
    <row r="120" ht="13.5" customHeight="1"/>
    <row r="121" spans="2:8" ht="15.75">
      <c r="B121" s="32" t="s">
        <v>223</v>
      </c>
      <c r="C121" s="32"/>
      <c r="D121" s="32"/>
      <c r="E121" s="32"/>
      <c r="F121" s="32"/>
      <c r="G121" s="32"/>
      <c r="H121" s="32" t="s">
        <v>224</v>
      </c>
    </row>
  </sheetData>
  <sheetProtection/>
  <mergeCells count="57"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103:A104"/>
    <mergeCell ref="B103:B104"/>
    <mergeCell ref="A101:A102"/>
    <mergeCell ref="B101:B102"/>
    <mergeCell ref="D101:D102"/>
    <mergeCell ref="B99:B100"/>
    <mergeCell ref="D99:D100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2016-08-18T05:50:24Z</cp:lastPrinted>
  <dcterms:created xsi:type="dcterms:W3CDTF">2013-10-08T10:40:44Z</dcterms:created>
  <dcterms:modified xsi:type="dcterms:W3CDTF">2016-12-06T10:34:06Z</dcterms:modified>
  <cp:category/>
  <cp:version/>
  <cp:contentType/>
  <cp:contentStatus/>
</cp:coreProperties>
</file>