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240" windowWidth="14175" windowHeight="7500"/>
  </bookViews>
  <sheets>
    <sheet name="15 таблица " sheetId="4" r:id="rId1"/>
  </sheets>
  <definedNames>
    <definedName name="_GoBack" localSheetId="0">'15 таблица '!#REF!</definedName>
    <definedName name="_xlnm.Print_Titles" localSheetId="0">'15 таблица '!$9:$10</definedName>
    <definedName name="_xlnm.Print_Area" localSheetId="0">'15 таблица '!$A$1:$E$166</definedName>
  </definedNames>
  <calcPr calcId="144525"/>
</workbook>
</file>

<file path=xl/calcChain.xml><?xml version="1.0" encoding="utf-8"?>
<calcChain xmlns="http://schemas.openxmlformats.org/spreadsheetml/2006/main">
  <c r="D34" i="4" l="1"/>
  <c r="C57" i="4" l="1"/>
  <c r="E97" i="4" l="1"/>
  <c r="E107" i="4"/>
  <c r="E57" i="4"/>
  <c r="E87" i="4"/>
  <c r="E132" i="4"/>
  <c r="E104" i="4"/>
  <c r="E26" i="4"/>
  <c r="E131" i="4"/>
  <c r="E130" i="4"/>
  <c r="E122" i="4"/>
  <c r="E102" i="4"/>
  <c r="E62" i="4"/>
  <c r="E32" i="4"/>
  <c r="E27" i="4"/>
  <c r="E98" i="4"/>
  <c r="E114" i="4" l="1"/>
  <c r="E92" i="4"/>
  <c r="E144" i="4"/>
  <c r="E139" i="4"/>
  <c r="E134" i="4"/>
  <c r="E124" i="4"/>
  <c r="E119" i="4"/>
  <c r="E113" i="4"/>
  <c r="E110" i="4"/>
  <c r="E99" i="4"/>
  <c r="E94" i="4"/>
  <c r="E93" i="4"/>
  <c r="E91" i="4"/>
  <c r="E90" i="4"/>
  <c r="E84" i="4"/>
  <c r="E79" i="4"/>
  <c r="E74" i="4"/>
  <c r="E69" i="4"/>
  <c r="E59" i="4"/>
  <c r="E54" i="4"/>
  <c r="E53" i="4"/>
  <c r="E52" i="4"/>
  <c r="E51" i="4"/>
  <c r="E50" i="4"/>
  <c r="E44" i="4"/>
  <c r="E39" i="4"/>
  <c r="E34" i="4"/>
  <c r="E29" i="4"/>
  <c r="E24" i="4"/>
  <c r="E21" i="4"/>
  <c r="E23" i="4"/>
  <c r="E20" i="4"/>
  <c r="E12" i="4" s="1"/>
  <c r="E129" i="4"/>
  <c r="E111" i="4" l="1"/>
  <c r="E14" i="4" s="1"/>
  <c r="E112" i="4"/>
  <c r="E109" i="4"/>
  <c r="E89" i="4"/>
  <c r="E18" i="4"/>
  <c r="E19" i="4"/>
  <c r="E22" i="4"/>
  <c r="D92" i="4"/>
  <c r="E16" i="4" l="1"/>
  <c r="D91" i="4"/>
  <c r="D90" i="4"/>
  <c r="D24" i="4"/>
  <c r="D23" i="4"/>
  <c r="D20" i="4"/>
  <c r="C23" i="4"/>
  <c r="C22" i="4"/>
  <c r="C21" i="4"/>
  <c r="C20" i="4"/>
  <c r="D44" i="4"/>
  <c r="C44" i="4"/>
  <c r="D22" i="4" l="1"/>
  <c r="D114" i="4"/>
  <c r="D113" i="4"/>
  <c r="D112" i="4"/>
  <c r="D111" i="4"/>
  <c r="D110" i="4"/>
  <c r="D52" i="4"/>
  <c r="D53" i="4"/>
  <c r="D51" i="4"/>
  <c r="D50" i="4"/>
  <c r="D84" i="4"/>
  <c r="D79" i="4"/>
  <c r="D74" i="4"/>
  <c r="D69" i="4"/>
  <c r="D64" i="4"/>
  <c r="D59" i="4"/>
  <c r="D54" i="4"/>
  <c r="D39" i="4"/>
  <c r="D29" i="4"/>
  <c r="D93" i="4" l="1"/>
  <c r="D94" i="4"/>
  <c r="D49" i="4"/>
  <c r="C52" i="4"/>
  <c r="C53" i="4"/>
  <c r="C51" i="4"/>
  <c r="C50" i="4"/>
  <c r="C113" i="4"/>
  <c r="C114" i="4"/>
  <c r="C112" i="4"/>
  <c r="C111" i="4"/>
  <c r="C110" i="4"/>
  <c r="D144" i="4"/>
  <c r="C144" i="4"/>
  <c r="C90" i="4"/>
  <c r="C91" i="4"/>
  <c r="C92" i="4"/>
  <c r="C93" i="4"/>
  <c r="D104" i="4"/>
  <c r="C104" i="4"/>
  <c r="C84" i="4"/>
  <c r="D139" i="4"/>
  <c r="D134" i="4"/>
  <c r="D129" i="4"/>
  <c r="D124" i="4"/>
  <c r="D119" i="4"/>
  <c r="D12" i="4"/>
  <c r="D16" i="4"/>
  <c r="D18" i="4"/>
  <c r="D99" i="4"/>
  <c r="D109" i="4" l="1"/>
  <c r="D21" i="4"/>
  <c r="D14" i="4" s="1"/>
  <c r="D19" i="4"/>
  <c r="D89" i="4"/>
  <c r="C18" i="4"/>
  <c r="E187" i="4"/>
  <c r="E186" i="4"/>
  <c r="C186" i="4"/>
  <c r="C188" i="4" s="1"/>
  <c r="E185" i="4"/>
  <c r="E184" i="4"/>
  <c r="C179" i="4"/>
  <c r="C139" i="4"/>
  <c r="C134" i="4"/>
  <c r="E182" i="4"/>
  <c r="C129" i="4"/>
  <c r="C124" i="4"/>
  <c r="C119" i="4"/>
  <c r="C99" i="4"/>
  <c r="C94" i="4"/>
  <c r="C79" i="4"/>
  <c r="C74" i="4"/>
  <c r="C69" i="4"/>
  <c r="E64" i="4"/>
  <c r="E49" i="4" s="1"/>
  <c r="E11" i="4" s="1"/>
  <c r="C64" i="4"/>
  <c r="C59" i="4"/>
  <c r="C54" i="4"/>
  <c r="C39" i="4"/>
  <c r="C34" i="4"/>
  <c r="C29" i="4"/>
  <c r="C24" i="4"/>
  <c r="C49" i="4" l="1"/>
  <c r="C109" i="4"/>
  <c r="C89" i="4"/>
  <c r="C19" i="4"/>
  <c r="D11" i="4"/>
  <c r="E183" i="4"/>
  <c r="C16" i="4"/>
  <c r="E181" i="4"/>
  <c r="C12" i="4"/>
  <c r="E190" i="4"/>
  <c r="E180" i="4"/>
  <c r="C14" i="4"/>
  <c r="E188" i="4"/>
  <c r="C11" i="4" l="1"/>
  <c r="E179" i="4"/>
  <c r="E178" i="4" s="1"/>
</calcChain>
</file>

<file path=xl/sharedStrings.xml><?xml version="1.0" encoding="utf-8"?>
<sst xmlns="http://schemas.openxmlformats.org/spreadsheetml/2006/main" count="185" uniqueCount="56">
  <si>
    <t>Источники финансирования</t>
  </si>
  <si>
    <t xml:space="preserve">всего                 </t>
  </si>
  <si>
    <t>федеральный бюджет</t>
  </si>
  <si>
    <t>внебюджетные источники</t>
  </si>
  <si>
    <t>Наименование муниципальной программы, подпрограммы муниципальной программы, основного мероприятия, мероприятия ВЦП</t>
  </si>
  <si>
    <t>Муниципальная программа города Волгодонска "Развитие образования в городе Волгодонске"</t>
  </si>
  <si>
    <t>Таблица № 15</t>
  </si>
  <si>
    <t>Объем расходов (тыс.руб.), предусмотренных</t>
  </si>
  <si>
    <t xml:space="preserve"> муниципальной программой </t>
  </si>
  <si>
    <t>сводной бюджетной ромписью</t>
  </si>
  <si>
    <t>Кассовые расходы (тыс.руб.)</t>
  </si>
  <si>
    <t>областной бюджет</t>
  </si>
  <si>
    <t>федеральный бюджет,</t>
  </si>
  <si>
    <t>из них неиспользованные средства отчетного финансового года</t>
  </si>
  <si>
    <t>местный бюджет,</t>
  </si>
  <si>
    <t>областной бюджет,</t>
  </si>
  <si>
    <t>местный бюджет</t>
  </si>
  <si>
    <t>СВЕДЕНИЯ</t>
  </si>
  <si>
    <t>Подпрограмма 1 "Дошкольное образование"</t>
  </si>
  <si>
    <t>Основное мероприятие 1.1. Обеспечение гарантий предоставления доступного и качественного дошкольного образования</t>
  </si>
  <si>
    <t>Основное мероприятие 1.2. Обеспечение первичных мер пожарной безопасности</t>
  </si>
  <si>
    <t>Основное мероприятие 1.3. Строительство дошкольных образовательных организаций в г.Волгодонске, в том числе разработка проектной документации, технологическое присоединение к электрическим сетям строящегося детского сада по пер. Некрасова, д. 1 в городе Волгодонске</t>
  </si>
  <si>
    <t>Основное мероприятия 1.4. Мероприятия по модернизации региональных систем дошкольного образования</t>
  </si>
  <si>
    <t>Подпрограмма 2 «Общее образование»</t>
  </si>
  <si>
    <t>Основное мероприятие 2.1. Обеспечение гарантий предоставления доступного и качественного общего образования</t>
  </si>
  <si>
    <t>Основное мероприятие 2.2. Обеспечение первичных мер пожарной безопасности</t>
  </si>
  <si>
    <t xml:space="preserve">Основное мероприятие 2.3. Софинансирование расходов на оплату услуг доступа к информационно-телеккомуникационной сети «Интернет»
</t>
  </si>
  <si>
    <t>Основное мероприятие 2.4. Софинансирование расходов на реализацию проекта «Всеобуч по плаванию»</t>
  </si>
  <si>
    <t xml:space="preserve">Основное мероприятие 2.5. Софинансирование расходов на мероприятия по устройству ограждений территорий муниципальных общеобразовательных учреждений
</t>
  </si>
  <si>
    <t>Основное мероприятие 2.6. Софинансирование расходов на организацию отдыха детей в каникулярное время</t>
  </si>
  <si>
    <t>Подпрограмма 3 «Дополнительное образование детей»</t>
  </si>
  <si>
    <t xml:space="preserve">Основное мероприятие 3.1. Обеспечение гарантий предоставления доступного и качественного дополнительного образования детей
</t>
  </si>
  <si>
    <t>Основное мероприятие 3.2. Обеспечение первичных мер пожарной безопасности</t>
  </si>
  <si>
    <t>Подпрограмма 4 «Охрана семьи и детства, другие вопросы в сфере образования»</t>
  </si>
  <si>
    <t>Основное мероприятие 4.1. Осуществление психолого – педагогического, программно - методического сопровождения деятельности муниципальных бюджетных учреждений</t>
  </si>
  <si>
    <t>Основное мероприятие 4.2. Обеспечение первичных мер пожарной безопасности</t>
  </si>
  <si>
    <t>Основное мероприятие 4.3. Информационное, программное и материально-техническое обеспечение</t>
  </si>
  <si>
    <t>Основное мероприятие 4.4. Обеспечение реализации подпрограммы</t>
  </si>
  <si>
    <t xml:space="preserve">Основное мероприятие 4.5. Организация повышения квалификации </t>
  </si>
  <si>
    <t>Основное мероприятие 4.6. Премии главы Администрации города  Волгодонска лучшим педагогическим работникам муниципальных образовательных учреждений</t>
  </si>
  <si>
    <t>Основное мероприятие 2.7. Организация и проведение мероприятий с детьми</t>
  </si>
  <si>
    <t>Основное мероприятие 3.3. Организация и проведение мероприятий с детьми</t>
  </si>
  <si>
    <t>Основное мероприятие 4.7. Организация и проведение мероприятий с детьми</t>
  </si>
  <si>
    <t>Основное мероприятие 1.5 Возврат в систему дошкольного образования зданий, используемых не по целевому назначению</t>
  </si>
  <si>
    <t>Начальник</t>
  </si>
  <si>
    <t xml:space="preserve">Управления образования г.Волгодонска  </t>
  </si>
  <si>
    <t xml:space="preserve">Начальник отдела </t>
  </si>
  <si>
    <t>СОГЛАСОВАНО :</t>
  </si>
  <si>
    <t xml:space="preserve">управления г.Волгодонска  </t>
  </si>
  <si>
    <t xml:space="preserve">С.А.Калмыкова </t>
  </si>
  <si>
    <t>И.о. начальника  Финансового</t>
  </si>
  <si>
    <t>из них неиспользованные расходные обязательства  отчетного финансового года</t>
  </si>
  <si>
    <t>об использовании областного, федерального, местного бюджетов и внебюджетных источников на реализацию муниципальной программы города Волгодонска "Развитие образования в городе Волгодонске" за  9 месяцев  2015 года</t>
  </si>
  <si>
    <t>Е.Н.Тимохина</t>
  </si>
  <si>
    <t>М.А.Вялых</t>
  </si>
  <si>
    <t>бухгалтерского учета и контроля -главный бухгалтер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</si>
</sst>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ont="1" applyAlignment="1">
      <alignment wrapText="1"/>
    </xf>
    <xf numFmtId="4" fontId="3" fillId="2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 wrapText="1"/>
    </xf>
    <xf numFmtId="0" fontId="3" fillId="2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4" fontId="4" fillId="2" borderId="0" xfId="0" applyNumberFormat="1" applyFont="1" applyFill="1" applyAlignment="1">
      <alignment wrapText="1"/>
    </xf>
    <xf numFmtId="4" fontId="0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1" fillId="0" borderId="0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Alignment="1">
      <alignment horizontal="right" wrapText="1"/>
    </xf>
    <xf numFmtId="0" fontId="3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90"/>
  <sheetViews>
    <sheetView tabSelected="1" topLeftCell="A87" zoomScaleSheetLayoutView="64" workbookViewId="0">
      <selection activeCell="A89" sqref="A89:A93"/>
    </sheetView>
  </sheetViews>
  <sheetFormatPr defaultRowHeight="15" x14ac:dyDescent="0.25"/>
  <cols>
    <col min="1" max="1" width="24.85546875" style="15" customWidth="1"/>
    <col min="2" max="2" width="25" style="5" customWidth="1"/>
    <col min="3" max="4" width="18.28515625" style="5" customWidth="1"/>
    <col min="5" max="5" width="15.140625" style="5" customWidth="1"/>
    <col min="6" max="6" width="9.140625" style="1"/>
    <col min="7" max="7" width="12.42578125" style="1" customWidth="1"/>
    <col min="8" max="16384" width="9.140625" style="1"/>
  </cols>
  <sheetData>
    <row r="1" spans="1:7" hidden="1" x14ac:dyDescent="0.25">
      <c r="A1" s="30"/>
      <c r="B1" s="30"/>
      <c r="C1" s="30"/>
      <c r="D1" s="30"/>
      <c r="E1" s="30"/>
    </row>
    <row r="2" spans="1:7" hidden="1" x14ac:dyDescent="0.25">
      <c r="A2" s="31"/>
      <c r="B2" s="31"/>
      <c r="C2" s="31"/>
      <c r="D2" s="31"/>
      <c r="E2" s="31"/>
    </row>
    <row r="3" spans="1:7" x14ac:dyDescent="0.25">
      <c r="A3" s="11"/>
      <c r="B3" s="12"/>
      <c r="C3" s="12"/>
      <c r="D3" s="12"/>
      <c r="E3" s="12" t="s">
        <v>6</v>
      </c>
    </row>
    <row r="4" spans="1:7" x14ac:dyDescent="0.25">
      <c r="A4" s="31"/>
      <c r="B4" s="31"/>
      <c r="C4" s="31"/>
      <c r="D4" s="31"/>
      <c r="E4" s="31"/>
    </row>
    <row r="5" spans="1:7" ht="17.25" customHeight="1" x14ac:dyDescent="0.25">
      <c r="A5" s="32" t="s">
        <v>17</v>
      </c>
      <c r="B5" s="32"/>
      <c r="C5" s="32"/>
      <c r="D5" s="32"/>
      <c r="E5" s="32"/>
    </row>
    <row r="6" spans="1:7" ht="52.5" customHeight="1" x14ac:dyDescent="0.25">
      <c r="A6" s="32" t="s">
        <v>52</v>
      </c>
      <c r="B6" s="32"/>
      <c r="C6" s="32"/>
      <c r="D6" s="32"/>
      <c r="E6" s="32"/>
    </row>
    <row r="7" spans="1:7" x14ac:dyDescent="0.25">
      <c r="A7" s="33"/>
      <c r="B7" s="33"/>
      <c r="C7" s="33"/>
      <c r="D7" s="33"/>
      <c r="E7" s="33"/>
    </row>
    <row r="8" spans="1:7" ht="35.25" customHeight="1" x14ac:dyDescent="0.25">
      <c r="A8" s="35" t="s">
        <v>4</v>
      </c>
      <c r="B8" s="34" t="s">
        <v>0</v>
      </c>
      <c r="C8" s="34" t="s">
        <v>7</v>
      </c>
      <c r="D8" s="34"/>
      <c r="E8" s="34" t="s">
        <v>10</v>
      </c>
    </row>
    <row r="9" spans="1:7" ht="90.75" customHeight="1" x14ac:dyDescent="0.25">
      <c r="A9" s="35"/>
      <c r="B9" s="34"/>
      <c r="C9" s="19" t="s">
        <v>8</v>
      </c>
      <c r="D9" s="19" t="s">
        <v>9</v>
      </c>
      <c r="E9" s="34"/>
    </row>
    <row r="10" spans="1:7" x14ac:dyDescent="0.25">
      <c r="A10" s="18">
        <v>1</v>
      </c>
      <c r="B10" s="17">
        <v>2</v>
      </c>
      <c r="C10" s="19">
        <v>3</v>
      </c>
      <c r="D10" s="19">
        <v>4</v>
      </c>
      <c r="E10" s="19">
        <v>5</v>
      </c>
    </row>
    <row r="11" spans="1:7" ht="19.5" customHeight="1" x14ac:dyDescent="0.25">
      <c r="A11" s="27" t="s">
        <v>5</v>
      </c>
      <c r="B11" s="9" t="s">
        <v>1</v>
      </c>
      <c r="C11" s="3">
        <f>C19+C49+C89+C109</f>
        <v>1912491.2999999998</v>
      </c>
      <c r="D11" s="3">
        <f t="shared" ref="D11:E11" si="0">D19+D49+D89+D109</f>
        <v>1915365.4000000001</v>
      </c>
      <c r="E11" s="3">
        <f t="shared" si="0"/>
        <v>1351283.5000000002</v>
      </c>
      <c r="G11" s="7"/>
    </row>
    <row r="12" spans="1:7" ht="17.25" customHeight="1" x14ac:dyDescent="0.25">
      <c r="A12" s="28"/>
      <c r="B12" s="9" t="s">
        <v>12</v>
      </c>
      <c r="C12" s="3">
        <f>C20+C50+C90+C110</f>
        <v>31264.7</v>
      </c>
      <c r="D12" s="3">
        <f t="shared" ref="D12" si="1">D20+D50+D90+D110</f>
        <v>31264.7</v>
      </c>
      <c r="E12" s="3">
        <f>E20+E50+E90+E110</f>
        <v>26583</v>
      </c>
      <c r="G12" s="7"/>
    </row>
    <row r="13" spans="1:7" ht="49.5" customHeight="1" x14ac:dyDescent="0.25">
      <c r="A13" s="28"/>
      <c r="B13" s="10" t="s">
        <v>13</v>
      </c>
      <c r="C13" s="2">
        <v>0</v>
      </c>
      <c r="D13" s="2">
        <v>0</v>
      </c>
      <c r="E13" s="2">
        <v>0</v>
      </c>
      <c r="G13" s="7"/>
    </row>
    <row r="14" spans="1:7" ht="17.25" customHeight="1" x14ac:dyDescent="0.25">
      <c r="A14" s="28"/>
      <c r="B14" s="9" t="s">
        <v>15</v>
      </c>
      <c r="C14" s="3">
        <f>C21+C51+C91+C111</f>
        <v>1012677.2</v>
      </c>
      <c r="D14" s="3">
        <f>D21+D51+D91+D111</f>
        <v>1014083</v>
      </c>
      <c r="E14" s="3">
        <f>E21+E51+E91+E111</f>
        <v>723980.1</v>
      </c>
      <c r="G14" s="7"/>
    </row>
    <row r="15" spans="1:7" ht="46.5" customHeight="1" x14ac:dyDescent="0.25">
      <c r="A15" s="28"/>
      <c r="B15" s="10" t="s">
        <v>13</v>
      </c>
      <c r="C15" s="3">
        <v>2275.6</v>
      </c>
      <c r="D15" s="3">
        <v>2275.6</v>
      </c>
      <c r="E15" s="3">
        <v>2275.5</v>
      </c>
    </row>
    <row r="16" spans="1:7" ht="15" customHeight="1" x14ac:dyDescent="0.25">
      <c r="A16" s="28"/>
      <c r="B16" s="9" t="s">
        <v>14</v>
      </c>
      <c r="C16" s="3">
        <f>C22+C52+C92+C112</f>
        <v>711340.89999999991</v>
      </c>
      <c r="D16" s="3">
        <f>D22+D52+D92+D112</f>
        <v>711340.9</v>
      </c>
      <c r="E16" s="3">
        <f>E22+E52+E92+E112</f>
        <v>497256.9</v>
      </c>
      <c r="G16" s="7"/>
    </row>
    <row r="17" spans="1:7" ht="45.75" customHeight="1" x14ac:dyDescent="0.25">
      <c r="A17" s="28"/>
      <c r="B17" s="10" t="s">
        <v>51</v>
      </c>
      <c r="C17" s="3">
        <v>0</v>
      </c>
      <c r="D17" s="3">
        <v>0</v>
      </c>
      <c r="E17" s="3">
        <v>0</v>
      </c>
      <c r="G17" s="7"/>
    </row>
    <row r="18" spans="1:7" ht="32.25" customHeight="1" x14ac:dyDescent="0.25">
      <c r="A18" s="29"/>
      <c r="B18" s="9" t="s">
        <v>3</v>
      </c>
      <c r="C18" s="3">
        <f>C23+C53+C93+C113</f>
        <v>157208.5</v>
      </c>
      <c r="D18" s="3">
        <f>D23+D53+D93+D113</f>
        <v>158676.80000000002</v>
      </c>
      <c r="E18" s="3">
        <f>E23+E53+E93+E113</f>
        <v>103463.5</v>
      </c>
      <c r="G18" s="7"/>
    </row>
    <row r="19" spans="1:7" ht="15" customHeight="1" x14ac:dyDescent="0.25">
      <c r="A19" s="23" t="s">
        <v>18</v>
      </c>
      <c r="B19" s="9" t="s">
        <v>1</v>
      </c>
      <c r="C19" s="3">
        <f t="shared" ref="C19:E23" si="2">C24+C29+C34+C39+C44</f>
        <v>1000312.3999999999</v>
      </c>
      <c r="D19" s="3">
        <f t="shared" si="2"/>
        <v>1000618.6</v>
      </c>
      <c r="E19" s="3">
        <f t="shared" si="2"/>
        <v>685793.20000000019</v>
      </c>
    </row>
    <row r="20" spans="1:7" ht="19.5" customHeight="1" x14ac:dyDescent="0.25">
      <c r="A20" s="23"/>
      <c r="B20" s="9" t="s">
        <v>2</v>
      </c>
      <c r="C20" s="3">
        <f t="shared" si="2"/>
        <v>30641.7</v>
      </c>
      <c r="D20" s="3">
        <f t="shared" si="2"/>
        <v>30641.7</v>
      </c>
      <c r="E20" s="3">
        <f t="shared" si="2"/>
        <v>26192.5</v>
      </c>
    </row>
    <row r="21" spans="1:7" ht="19.5" customHeight="1" x14ac:dyDescent="0.25">
      <c r="A21" s="23"/>
      <c r="B21" s="9" t="s">
        <v>11</v>
      </c>
      <c r="C21" s="3">
        <f t="shared" si="2"/>
        <v>578939.39999999991</v>
      </c>
      <c r="D21" s="3">
        <f t="shared" si="2"/>
        <v>579009.39999999991</v>
      </c>
      <c r="E21" s="3">
        <f t="shared" si="2"/>
        <v>391789.10000000003</v>
      </c>
    </row>
    <row r="22" spans="1:7" ht="19.5" customHeight="1" x14ac:dyDescent="0.25">
      <c r="A22" s="23"/>
      <c r="B22" s="9" t="s">
        <v>16</v>
      </c>
      <c r="C22" s="3">
        <f t="shared" si="2"/>
        <v>277051.7</v>
      </c>
      <c r="D22" s="3">
        <f t="shared" si="2"/>
        <v>277051.7</v>
      </c>
      <c r="E22" s="3">
        <f t="shared" si="2"/>
        <v>193708.00000000003</v>
      </c>
    </row>
    <row r="23" spans="1:7" ht="28.5" x14ac:dyDescent="0.25">
      <c r="A23" s="23"/>
      <c r="B23" s="9" t="s">
        <v>3</v>
      </c>
      <c r="C23" s="3">
        <f t="shared" si="2"/>
        <v>113679.6</v>
      </c>
      <c r="D23" s="3">
        <f t="shared" si="2"/>
        <v>113915.8</v>
      </c>
      <c r="E23" s="3">
        <f t="shared" si="2"/>
        <v>74103.600000000006</v>
      </c>
    </row>
    <row r="24" spans="1:7" ht="20.25" customHeight="1" x14ac:dyDescent="0.25">
      <c r="A24" s="22" t="s">
        <v>19</v>
      </c>
      <c r="B24" s="9" t="s">
        <v>1</v>
      </c>
      <c r="C24" s="3">
        <f>SUM(C25:C28)</f>
        <v>730096.1</v>
      </c>
      <c r="D24" s="3">
        <f>SUM(D25:D28)</f>
        <v>730402.3</v>
      </c>
      <c r="E24" s="3">
        <f>SUM(E25:E28)</f>
        <v>505667.20000000007</v>
      </c>
    </row>
    <row r="25" spans="1:7" ht="20.25" customHeight="1" x14ac:dyDescent="0.25">
      <c r="A25" s="22"/>
      <c r="B25" s="10" t="s">
        <v>2</v>
      </c>
      <c r="C25" s="2">
        <v>0</v>
      </c>
      <c r="D25" s="2">
        <v>0</v>
      </c>
      <c r="E25" s="2">
        <v>0</v>
      </c>
    </row>
    <row r="26" spans="1:7" ht="20.25" customHeight="1" x14ac:dyDescent="0.25">
      <c r="A26" s="22"/>
      <c r="B26" s="10" t="s">
        <v>11</v>
      </c>
      <c r="C26" s="2">
        <v>436577.8</v>
      </c>
      <c r="D26" s="2">
        <v>436647.8</v>
      </c>
      <c r="E26" s="2">
        <f>248.3+16748+284027.9</f>
        <v>301024.2</v>
      </c>
    </row>
    <row r="27" spans="1:7" ht="20.25" customHeight="1" x14ac:dyDescent="0.25">
      <c r="A27" s="22"/>
      <c r="B27" s="10" t="s">
        <v>16</v>
      </c>
      <c r="C27" s="2">
        <v>179838.7</v>
      </c>
      <c r="D27" s="2">
        <v>179838.7</v>
      </c>
      <c r="E27" s="2">
        <f>119052.1+11387.3+100</f>
        <v>130539.40000000001</v>
      </c>
    </row>
    <row r="28" spans="1:7" ht="20.25" customHeight="1" x14ac:dyDescent="0.25">
      <c r="A28" s="22"/>
      <c r="B28" s="10" t="s">
        <v>3</v>
      </c>
      <c r="C28" s="2">
        <v>113679.6</v>
      </c>
      <c r="D28" s="2">
        <v>113915.8</v>
      </c>
      <c r="E28" s="2">
        <v>74103.600000000006</v>
      </c>
    </row>
    <row r="29" spans="1:7" ht="17.25" customHeight="1" x14ac:dyDescent="0.25">
      <c r="A29" s="22" t="s">
        <v>20</v>
      </c>
      <c r="B29" s="9" t="s">
        <v>1</v>
      </c>
      <c r="C29" s="3">
        <f>SUM(C30:C33)</f>
        <v>5473.1</v>
      </c>
      <c r="D29" s="3">
        <f>SUM(D30:D33)</f>
        <v>5473.1</v>
      </c>
      <c r="E29" s="3">
        <f>SUM(E30:E33)</f>
        <v>3039.4</v>
      </c>
    </row>
    <row r="30" spans="1:7" ht="17.25" customHeight="1" x14ac:dyDescent="0.25">
      <c r="A30" s="22"/>
      <c r="B30" s="10" t="s">
        <v>2</v>
      </c>
      <c r="C30" s="2">
        <v>0</v>
      </c>
      <c r="D30" s="2">
        <v>0</v>
      </c>
      <c r="E30" s="2">
        <v>0</v>
      </c>
    </row>
    <row r="31" spans="1:7" ht="17.25" customHeight="1" x14ac:dyDescent="0.25">
      <c r="A31" s="22"/>
      <c r="B31" s="10" t="s">
        <v>11</v>
      </c>
      <c r="C31" s="2">
        <v>0</v>
      </c>
      <c r="D31" s="2">
        <v>0</v>
      </c>
      <c r="E31" s="2">
        <v>0</v>
      </c>
    </row>
    <row r="32" spans="1:7" ht="17.25" customHeight="1" x14ac:dyDescent="0.25">
      <c r="A32" s="22"/>
      <c r="B32" s="10" t="s">
        <v>16</v>
      </c>
      <c r="C32" s="2">
        <v>5473.1</v>
      </c>
      <c r="D32" s="2">
        <v>5473.1</v>
      </c>
      <c r="E32" s="2">
        <f>2851.5+187.9</f>
        <v>3039.4</v>
      </c>
    </row>
    <row r="33" spans="1:5" ht="17.25" customHeight="1" x14ac:dyDescent="0.25">
      <c r="A33" s="22"/>
      <c r="B33" s="10" t="s">
        <v>3</v>
      </c>
      <c r="C33" s="2">
        <v>0</v>
      </c>
      <c r="D33" s="2">
        <v>0</v>
      </c>
      <c r="E33" s="2">
        <v>0</v>
      </c>
    </row>
    <row r="34" spans="1:5" ht="19.5" customHeight="1" x14ac:dyDescent="0.25">
      <c r="A34" s="24" t="s">
        <v>21</v>
      </c>
      <c r="B34" s="9" t="s">
        <v>1</v>
      </c>
      <c r="C34" s="3">
        <f>SUM(C35:C38)</f>
        <v>196106.5</v>
      </c>
      <c r="D34" s="3">
        <f>SUM(D35:D38)</f>
        <v>196106.5</v>
      </c>
      <c r="E34" s="3">
        <f>SUM(E35:E38)</f>
        <v>116790.29999999999</v>
      </c>
    </row>
    <row r="35" spans="1:5" ht="21.75" customHeight="1" x14ac:dyDescent="0.25">
      <c r="A35" s="25"/>
      <c r="B35" s="10" t="s">
        <v>2</v>
      </c>
      <c r="C35" s="2">
        <v>0</v>
      </c>
      <c r="D35" s="2">
        <v>0</v>
      </c>
      <c r="E35" s="2">
        <v>0</v>
      </c>
    </row>
    <row r="36" spans="1:5" ht="19.5" customHeight="1" x14ac:dyDescent="0.25">
      <c r="A36" s="25"/>
      <c r="B36" s="10" t="s">
        <v>11</v>
      </c>
      <c r="C36" s="2">
        <v>122765.4</v>
      </c>
      <c r="D36" s="2">
        <v>122765.4</v>
      </c>
      <c r="E36" s="2">
        <v>74013.2</v>
      </c>
    </row>
    <row r="37" spans="1:5" ht="20.25" customHeight="1" x14ac:dyDescent="0.25">
      <c r="A37" s="25"/>
      <c r="B37" s="10" t="s">
        <v>16</v>
      </c>
      <c r="C37" s="2">
        <v>73341.100000000006</v>
      </c>
      <c r="D37" s="2">
        <v>73341.100000000006</v>
      </c>
      <c r="E37" s="2">
        <v>42777.1</v>
      </c>
    </row>
    <row r="38" spans="1:5" ht="131.25" customHeight="1" x14ac:dyDescent="0.25">
      <c r="A38" s="26"/>
      <c r="B38" s="10" t="s">
        <v>3</v>
      </c>
      <c r="C38" s="2">
        <v>0</v>
      </c>
      <c r="D38" s="2">
        <v>0</v>
      </c>
      <c r="E38" s="2">
        <v>0</v>
      </c>
    </row>
    <row r="39" spans="1:5" ht="18.75" customHeight="1" x14ac:dyDescent="0.25">
      <c r="A39" s="24" t="s">
        <v>22</v>
      </c>
      <c r="B39" s="9" t="s">
        <v>1</v>
      </c>
      <c r="C39" s="3">
        <f>SUM(C40:C43)</f>
        <v>30641.7</v>
      </c>
      <c r="D39" s="3">
        <f>SUM(D40:D43)</f>
        <v>30641.7</v>
      </c>
      <c r="E39" s="3">
        <f>SUM(E40:E43)</f>
        <v>26192.5</v>
      </c>
    </row>
    <row r="40" spans="1:5" ht="19.5" customHeight="1" x14ac:dyDescent="0.25">
      <c r="A40" s="25"/>
      <c r="B40" s="10" t="s">
        <v>2</v>
      </c>
      <c r="C40" s="2">
        <v>30641.7</v>
      </c>
      <c r="D40" s="2">
        <v>30641.7</v>
      </c>
      <c r="E40" s="2">
        <v>26192.5</v>
      </c>
    </row>
    <row r="41" spans="1:5" ht="19.5" customHeight="1" x14ac:dyDescent="0.25">
      <c r="A41" s="25"/>
      <c r="B41" s="10" t="s">
        <v>11</v>
      </c>
      <c r="C41" s="2">
        <v>0</v>
      </c>
      <c r="D41" s="2">
        <v>0</v>
      </c>
      <c r="E41" s="2">
        <v>0</v>
      </c>
    </row>
    <row r="42" spans="1:5" ht="19.5" customHeight="1" x14ac:dyDescent="0.25">
      <c r="A42" s="25"/>
      <c r="B42" s="10" t="s">
        <v>16</v>
      </c>
      <c r="C42" s="2">
        <v>0</v>
      </c>
      <c r="D42" s="2">
        <v>0</v>
      </c>
      <c r="E42" s="2"/>
    </row>
    <row r="43" spans="1:5" ht="19.5" customHeight="1" x14ac:dyDescent="0.25">
      <c r="A43" s="26"/>
      <c r="B43" s="10" t="s">
        <v>3</v>
      </c>
      <c r="C43" s="2">
        <v>0</v>
      </c>
      <c r="D43" s="2">
        <v>0</v>
      </c>
      <c r="E43" s="2">
        <v>0</v>
      </c>
    </row>
    <row r="44" spans="1:5" ht="19.5" customHeight="1" x14ac:dyDescent="0.25">
      <c r="A44" s="24" t="s">
        <v>43</v>
      </c>
      <c r="B44" s="9" t="s">
        <v>1</v>
      </c>
      <c r="C44" s="3">
        <f>SUM(C45:C48)</f>
        <v>37995</v>
      </c>
      <c r="D44" s="3">
        <f>SUM(D45:D48)</f>
        <v>37995</v>
      </c>
      <c r="E44" s="3">
        <f>SUM(E45:E48)</f>
        <v>34103.800000000003</v>
      </c>
    </row>
    <row r="45" spans="1:5" ht="19.5" customHeight="1" x14ac:dyDescent="0.25">
      <c r="A45" s="25"/>
      <c r="B45" s="10" t="s">
        <v>2</v>
      </c>
      <c r="C45" s="2">
        <v>0</v>
      </c>
      <c r="D45" s="2">
        <v>0</v>
      </c>
      <c r="E45" s="2">
        <v>0</v>
      </c>
    </row>
    <row r="46" spans="1:5" ht="19.5" customHeight="1" x14ac:dyDescent="0.25">
      <c r="A46" s="25"/>
      <c r="B46" s="10" t="s">
        <v>11</v>
      </c>
      <c r="C46" s="2">
        <v>19596.2</v>
      </c>
      <c r="D46" s="2">
        <v>19596.2</v>
      </c>
      <c r="E46" s="2">
        <v>16751.7</v>
      </c>
    </row>
    <row r="47" spans="1:5" ht="19.5" customHeight="1" x14ac:dyDescent="0.25">
      <c r="A47" s="25"/>
      <c r="B47" s="10" t="s">
        <v>16</v>
      </c>
      <c r="C47" s="2">
        <v>18398.8</v>
      </c>
      <c r="D47" s="2">
        <v>18398.8</v>
      </c>
      <c r="E47" s="2">
        <v>17352.099999999999</v>
      </c>
    </row>
    <row r="48" spans="1:5" ht="19.5" customHeight="1" x14ac:dyDescent="0.25">
      <c r="A48" s="26"/>
      <c r="B48" s="10" t="s">
        <v>3</v>
      </c>
      <c r="C48" s="2">
        <v>0</v>
      </c>
      <c r="D48" s="2">
        <v>0</v>
      </c>
      <c r="E48" s="2">
        <v>0</v>
      </c>
    </row>
    <row r="49" spans="1:6" ht="15" customHeight="1" x14ac:dyDescent="0.25">
      <c r="A49" s="23" t="s">
        <v>23</v>
      </c>
      <c r="B49" s="9" t="s">
        <v>1</v>
      </c>
      <c r="C49" s="3">
        <f t="shared" ref="C49:E53" si="3">C54+C59+C64+C69+C74+C79+C84</f>
        <v>646819.5</v>
      </c>
      <c r="D49" s="3">
        <f t="shared" si="3"/>
        <v>648735.5</v>
      </c>
      <c r="E49" s="3">
        <f t="shared" si="3"/>
        <v>480748</v>
      </c>
    </row>
    <row r="50" spans="1:6" ht="17.25" customHeight="1" x14ac:dyDescent="0.25">
      <c r="A50" s="23"/>
      <c r="B50" s="9" t="s">
        <v>2</v>
      </c>
      <c r="C50" s="3">
        <f t="shared" si="3"/>
        <v>0</v>
      </c>
      <c r="D50" s="3">
        <f t="shared" si="3"/>
        <v>0</v>
      </c>
      <c r="E50" s="3">
        <f t="shared" si="3"/>
        <v>0</v>
      </c>
    </row>
    <row r="51" spans="1:6" ht="17.25" customHeight="1" x14ac:dyDescent="0.25">
      <c r="A51" s="23"/>
      <c r="B51" s="9" t="s">
        <v>11</v>
      </c>
      <c r="C51" s="3">
        <f t="shared" si="3"/>
        <v>404454</v>
      </c>
      <c r="D51" s="3">
        <f t="shared" si="3"/>
        <v>405689.8</v>
      </c>
      <c r="E51" s="3">
        <f t="shared" si="3"/>
        <v>312472.39999999997</v>
      </c>
    </row>
    <row r="52" spans="1:6" ht="17.25" customHeight="1" x14ac:dyDescent="0.25">
      <c r="A52" s="23"/>
      <c r="B52" s="9" t="s">
        <v>16</v>
      </c>
      <c r="C52" s="3">
        <f t="shared" si="3"/>
        <v>209547.09999999998</v>
      </c>
      <c r="D52" s="3">
        <f t="shared" si="3"/>
        <v>209496.9</v>
      </c>
      <c r="E52" s="3">
        <f t="shared" si="3"/>
        <v>148867.69999999998</v>
      </c>
    </row>
    <row r="53" spans="1:6" ht="29.25" customHeight="1" x14ac:dyDescent="0.25">
      <c r="A53" s="23"/>
      <c r="B53" s="9" t="s">
        <v>3</v>
      </c>
      <c r="C53" s="3">
        <f t="shared" si="3"/>
        <v>32818.400000000001</v>
      </c>
      <c r="D53" s="3">
        <f t="shared" si="3"/>
        <v>33548.800000000003</v>
      </c>
      <c r="E53" s="3">
        <f t="shared" si="3"/>
        <v>19407.900000000001</v>
      </c>
    </row>
    <row r="54" spans="1:6" ht="21" customHeight="1" x14ac:dyDescent="0.25">
      <c r="A54" s="22" t="s">
        <v>24</v>
      </c>
      <c r="B54" s="9" t="s">
        <v>1</v>
      </c>
      <c r="C54" s="3">
        <f>SUM(C55:C58)</f>
        <v>629560.9</v>
      </c>
      <c r="D54" s="3">
        <f>SUM(D55:D58)</f>
        <v>631476.9</v>
      </c>
      <c r="E54" s="3">
        <f>SUM(E55:E58)</f>
        <v>465385.4</v>
      </c>
    </row>
    <row r="55" spans="1:6" ht="21" customHeight="1" x14ac:dyDescent="0.25">
      <c r="A55" s="22"/>
      <c r="B55" s="10" t="s">
        <v>2</v>
      </c>
      <c r="C55" s="2">
        <v>0</v>
      </c>
      <c r="D55" s="2">
        <v>0</v>
      </c>
      <c r="E55" s="2">
        <v>0</v>
      </c>
    </row>
    <row r="56" spans="1:6" ht="21" customHeight="1" x14ac:dyDescent="0.25">
      <c r="A56" s="22"/>
      <c r="B56" s="10" t="s">
        <v>11</v>
      </c>
      <c r="C56" s="2">
        <v>395312.8</v>
      </c>
      <c r="D56" s="2">
        <v>396548.6</v>
      </c>
      <c r="E56" s="2">
        <v>303556.59999999998</v>
      </c>
    </row>
    <row r="57" spans="1:6" ht="21" customHeight="1" x14ac:dyDescent="0.25">
      <c r="A57" s="22"/>
      <c r="B57" s="10" t="s">
        <v>16</v>
      </c>
      <c r="C57" s="2">
        <f>201557.3-127.6</f>
        <v>201429.69999999998</v>
      </c>
      <c r="D57" s="2">
        <v>201379.5</v>
      </c>
      <c r="E57" s="2">
        <f>114192.5+28061.8+40+97.5+29.1</f>
        <v>142420.9</v>
      </c>
    </row>
    <row r="58" spans="1:6" ht="20.25" customHeight="1" x14ac:dyDescent="0.25">
      <c r="A58" s="22"/>
      <c r="B58" s="10" t="s">
        <v>3</v>
      </c>
      <c r="C58" s="2">
        <v>32818.400000000001</v>
      </c>
      <c r="D58" s="2">
        <v>33548.800000000003</v>
      </c>
      <c r="E58" s="2">
        <v>19407.900000000001</v>
      </c>
      <c r="F58" s="7"/>
    </row>
    <row r="59" spans="1:6" ht="15" customHeight="1" x14ac:dyDescent="0.25">
      <c r="A59" s="22" t="s">
        <v>25</v>
      </c>
      <c r="B59" s="9" t="s">
        <v>1</v>
      </c>
      <c r="C59" s="3">
        <f>SUM(C60:C63)</f>
        <v>3772.2</v>
      </c>
      <c r="D59" s="3">
        <f>SUM(D60:D63)</f>
        <v>3772.2</v>
      </c>
      <c r="E59" s="3">
        <f>SUM(E60:E63)</f>
        <v>2441</v>
      </c>
    </row>
    <row r="60" spans="1:6" ht="16.5" customHeight="1" x14ac:dyDescent="0.25">
      <c r="A60" s="22"/>
      <c r="B60" s="10" t="s">
        <v>2</v>
      </c>
      <c r="C60" s="2">
        <v>0</v>
      </c>
      <c r="D60" s="2">
        <v>0</v>
      </c>
      <c r="E60" s="2">
        <v>0</v>
      </c>
    </row>
    <row r="61" spans="1:6" ht="16.5" customHeight="1" x14ac:dyDescent="0.25">
      <c r="A61" s="22"/>
      <c r="B61" s="10" t="s">
        <v>11</v>
      </c>
      <c r="C61" s="2">
        <v>0</v>
      </c>
      <c r="D61" s="2">
        <v>0</v>
      </c>
      <c r="E61" s="2">
        <v>0</v>
      </c>
    </row>
    <row r="62" spans="1:6" ht="16.5" customHeight="1" x14ac:dyDescent="0.25">
      <c r="A62" s="22"/>
      <c r="B62" s="10" t="s">
        <v>16</v>
      </c>
      <c r="C62" s="2">
        <v>3772.2</v>
      </c>
      <c r="D62" s="2">
        <v>3772.2</v>
      </c>
      <c r="E62" s="2">
        <f>21.2+2419.8</f>
        <v>2441</v>
      </c>
    </row>
    <row r="63" spans="1:6" ht="18" customHeight="1" x14ac:dyDescent="0.25">
      <c r="A63" s="22"/>
      <c r="B63" s="10" t="s">
        <v>3</v>
      </c>
      <c r="C63" s="2">
        <v>0</v>
      </c>
      <c r="D63" s="2">
        <v>0</v>
      </c>
      <c r="E63" s="2">
        <v>0</v>
      </c>
    </row>
    <row r="64" spans="1:6" ht="19.5" customHeight="1" x14ac:dyDescent="0.25">
      <c r="A64" s="22" t="s">
        <v>26</v>
      </c>
      <c r="B64" s="9" t="s">
        <v>1</v>
      </c>
      <c r="C64" s="3">
        <f>SUM(C65:C68)</f>
        <v>0</v>
      </c>
      <c r="D64" s="3">
        <f>SUM(D65:D68)</f>
        <v>0</v>
      </c>
      <c r="E64" s="3">
        <f>SUM(E65:E68)</f>
        <v>0</v>
      </c>
    </row>
    <row r="65" spans="1:5" ht="19.5" customHeight="1" x14ac:dyDescent="0.25">
      <c r="A65" s="22"/>
      <c r="B65" s="10" t="s">
        <v>2</v>
      </c>
      <c r="C65" s="2">
        <v>0</v>
      </c>
      <c r="D65" s="2">
        <v>0</v>
      </c>
      <c r="E65" s="2">
        <v>0</v>
      </c>
    </row>
    <row r="66" spans="1:5" ht="19.5" customHeight="1" x14ac:dyDescent="0.25">
      <c r="A66" s="22"/>
      <c r="B66" s="10" t="s">
        <v>11</v>
      </c>
      <c r="C66" s="2">
        <v>0</v>
      </c>
      <c r="D66" s="2">
        <v>0</v>
      </c>
      <c r="E66" s="2">
        <v>0</v>
      </c>
    </row>
    <row r="67" spans="1:5" ht="19.5" customHeight="1" x14ac:dyDescent="0.25">
      <c r="A67" s="22"/>
      <c r="B67" s="10" t="s">
        <v>16</v>
      </c>
      <c r="C67" s="2">
        <v>0</v>
      </c>
      <c r="D67" s="2">
        <v>0</v>
      </c>
      <c r="E67" s="2">
        <v>0</v>
      </c>
    </row>
    <row r="68" spans="1:5" ht="19.5" customHeight="1" x14ac:dyDescent="0.25">
      <c r="A68" s="22"/>
      <c r="B68" s="10" t="s">
        <v>3</v>
      </c>
      <c r="C68" s="2">
        <v>0</v>
      </c>
      <c r="D68" s="2">
        <v>0</v>
      </c>
      <c r="E68" s="2">
        <v>0</v>
      </c>
    </row>
    <row r="69" spans="1:5" ht="15" customHeight="1" x14ac:dyDescent="0.25">
      <c r="A69" s="22" t="s">
        <v>27</v>
      </c>
      <c r="B69" s="9" t="s">
        <v>1</v>
      </c>
      <c r="C69" s="3">
        <f>SUM(C70:C73)</f>
        <v>2186.4</v>
      </c>
      <c r="D69" s="3">
        <f>SUM(D70:D73)</f>
        <v>2186.4</v>
      </c>
      <c r="E69" s="3">
        <f>SUM(E70:E73)</f>
        <v>2184.6999999999998</v>
      </c>
    </row>
    <row r="70" spans="1:5" x14ac:dyDescent="0.25">
      <c r="A70" s="22"/>
      <c r="B70" s="10" t="s">
        <v>2</v>
      </c>
      <c r="C70" s="2">
        <v>0</v>
      </c>
      <c r="D70" s="2">
        <v>0</v>
      </c>
      <c r="E70" s="2">
        <v>0</v>
      </c>
    </row>
    <row r="71" spans="1:5" x14ac:dyDescent="0.25">
      <c r="A71" s="22"/>
      <c r="B71" s="10" t="s">
        <v>11</v>
      </c>
      <c r="C71" s="2">
        <v>1412.4</v>
      </c>
      <c r="D71" s="2">
        <v>1412.4</v>
      </c>
      <c r="E71" s="2">
        <v>1411.3</v>
      </c>
    </row>
    <row r="72" spans="1:5" x14ac:dyDescent="0.25">
      <c r="A72" s="22"/>
      <c r="B72" s="10" t="s">
        <v>16</v>
      </c>
      <c r="C72" s="2">
        <v>774</v>
      </c>
      <c r="D72" s="2">
        <v>774</v>
      </c>
      <c r="E72" s="2">
        <v>773.4</v>
      </c>
    </row>
    <row r="73" spans="1:5" ht="18.75" customHeight="1" x14ac:dyDescent="0.25">
      <c r="A73" s="22"/>
      <c r="B73" s="10" t="s">
        <v>3</v>
      </c>
      <c r="C73" s="2">
        <v>0</v>
      </c>
      <c r="D73" s="2">
        <v>0</v>
      </c>
      <c r="E73" s="2">
        <v>0</v>
      </c>
    </row>
    <row r="74" spans="1:5" ht="19.5" customHeight="1" x14ac:dyDescent="0.25">
      <c r="A74" s="22" t="s">
        <v>28</v>
      </c>
      <c r="B74" s="9" t="s">
        <v>1</v>
      </c>
      <c r="C74" s="3">
        <f>SUM(C75:C78)</f>
        <v>2275.6</v>
      </c>
      <c r="D74" s="3">
        <f>SUM(D75:D78)</f>
        <v>2275.6</v>
      </c>
      <c r="E74" s="3">
        <f>SUM(E75:E78)</f>
        <v>2275.5</v>
      </c>
    </row>
    <row r="75" spans="1:5" ht="21" customHeight="1" x14ac:dyDescent="0.25">
      <c r="A75" s="22"/>
      <c r="B75" s="10" t="s">
        <v>2</v>
      </c>
      <c r="C75" s="2">
        <v>0</v>
      </c>
      <c r="D75" s="2">
        <v>0</v>
      </c>
      <c r="E75" s="2">
        <v>0</v>
      </c>
    </row>
    <row r="76" spans="1:5" ht="21" customHeight="1" x14ac:dyDescent="0.25">
      <c r="A76" s="22"/>
      <c r="B76" s="10" t="s">
        <v>11</v>
      </c>
      <c r="C76" s="2">
        <v>2275.6</v>
      </c>
      <c r="D76" s="2">
        <v>2275.6</v>
      </c>
      <c r="E76" s="2">
        <v>2275.5</v>
      </c>
    </row>
    <row r="77" spans="1:5" ht="20.25" customHeight="1" x14ac:dyDescent="0.25">
      <c r="A77" s="22"/>
      <c r="B77" s="10" t="s">
        <v>16</v>
      </c>
      <c r="C77" s="2">
        <v>0</v>
      </c>
      <c r="D77" s="2">
        <v>0</v>
      </c>
      <c r="E77" s="2">
        <v>0</v>
      </c>
    </row>
    <row r="78" spans="1:5" ht="41.25" customHeight="1" x14ac:dyDescent="0.25">
      <c r="A78" s="22"/>
      <c r="B78" s="10" t="s">
        <v>3</v>
      </c>
      <c r="C78" s="2">
        <v>0</v>
      </c>
      <c r="D78" s="2">
        <v>0</v>
      </c>
      <c r="E78" s="2">
        <v>0</v>
      </c>
    </row>
    <row r="79" spans="1:5" ht="15" customHeight="1" x14ac:dyDescent="0.25">
      <c r="A79" s="22" t="s">
        <v>29</v>
      </c>
      <c r="B79" s="9" t="s">
        <v>1</v>
      </c>
      <c r="C79" s="3">
        <f>SUM(C80:C83)</f>
        <v>8441.5</v>
      </c>
      <c r="D79" s="3">
        <f>SUM(D80:D83)</f>
        <v>8441.5</v>
      </c>
      <c r="E79" s="3">
        <f>SUM(E80:E83)</f>
        <v>8158.3</v>
      </c>
    </row>
    <row r="80" spans="1:5" x14ac:dyDescent="0.25">
      <c r="A80" s="22"/>
      <c r="B80" s="10" t="s">
        <v>2</v>
      </c>
      <c r="C80" s="2">
        <v>0</v>
      </c>
      <c r="D80" s="2">
        <v>0</v>
      </c>
      <c r="E80" s="2">
        <v>0</v>
      </c>
    </row>
    <row r="81" spans="1:5" x14ac:dyDescent="0.25">
      <c r="A81" s="22"/>
      <c r="B81" s="10" t="s">
        <v>11</v>
      </c>
      <c r="C81" s="2">
        <v>5453.2</v>
      </c>
      <c r="D81" s="2">
        <v>5453.2</v>
      </c>
      <c r="E81" s="2">
        <v>5229</v>
      </c>
    </row>
    <row r="82" spans="1:5" x14ac:dyDescent="0.25">
      <c r="A82" s="22"/>
      <c r="B82" s="10" t="s">
        <v>16</v>
      </c>
      <c r="C82" s="2">
        <v>2988.3</v>
      </c>
      <c r="D82" s="2">
        <v>2988.3</v>
      </c>
      <c r="E82" s="2">
        <v>2929.3</v>
      </c>
    </row>
    <row r="83" spans="1:5" ht="18" customHeight="1" x14ac:dyDescent="0.25">
      <c r="A83" s="22"/>
      <c r="B83" s="10" t="s">
        <v>3</v>
      </c>
      <c r="C83" s="2">
        <v>0</v>
      </c>
      <c r="D83" s="2">
        <v>0</v>
      </c>
      <c r="E83" s="2">
        <v>0</v>
      </c>
    </row>
    <row r="84" spans="1:5" ht="18" customHeight="1" x14ac:dyDescent="0.25">
      <c r="A84" s="22" t="s">
        <v>40</v>
      </c>
      <c r="B84" s="9" t="s">
        <v>1</v>
      </c>
      <c r="C84" s="3">
        <f>SUM(C85:C88)</f>
        <v>582.9</v>
      </c>
      <c r="D84" s="3">
        <f>SUM(D85:D88)</f>
        <v>582.9</v>
      </c>
      <c r="E84" s="3">
        <f>SUM(E85:E88)</f>
        <v>303.09999999999997</v>
      </c>
    </row>
    <row r="85" spans="1:5" ht="18" customHeight="1" x14ac:dyDescent="0.25">
      <c r="A85" s="22"/>
      <c r="B85" s="10" t="s">
        <v>2</v>
      </c>
      <c r="C85" s="2">
        <v>0</v>
      </c>
      <c r="D85" s="2">
        <v>0</v>
      </c>
      <c r="E85" s="2">
        <v>0</v>
      </c>
    </row>
    <row r="86" spans="1:5" ht="18" customHeight="1" x14ac:dyDescent="0.25">
      <c r="A86" s="22"/>
      <c r="B86" s="10" t="s">
        <v>11</v>
      </c>
      <c r="C86" s="2">
        <v>0</v>
      </c>
      <c r="D86" s="2">
        <v>0</v>
      </c>
      <c r="E86" s="2">
        <v>0</v>
      </c>
    </row>
    <row r="87" spans="1:5" ht="18" customHeight="1" x14ac:dyDescent="0.25">
      <c r="A87" s="22"/>
      <c r="B87" s="10" t="s">
        <v>16</v>
      </c>
      <c r="C87" s="2">
        <v>582.9</v>
      </c>
      <c r="D87" s="2">
        <v>582.9</v>
      </c>
      <c r="E87" s="2">
        <f>429.7-97.5-29.1</f>
        <v>303.09999999999997</v>
      </c>
    </row>
    <row r="88" spans="1:5" ht="18" customHeight="1" x14ac:dyDescent="0.25">
      <c r="A88" s="22"/>
      <c r="B88" s="10" t="s">
        <v>3</v>
      </c>
      <c r="C88" s="2">
        <v>0</v>
      </c>
      <c r="D88" s="2">
        <v>0</v>
      </c>
      <c r="E88" s="2">
        <v>0</v>
      </c>
    </row>
    <row r="89" spans="1:5" ht="15" customHeight="1" x14ac:dyDescent="0.25">
      <c r="A89" s="23" t="s">
        <v>30</v>
      </c>
      <c r="B89" s="9" t="s">
        <v>1</v>
      </c>
      <c r="C89" s="3">
        <f t="shared" ref="C89:E93" si="4">C94+C99+C104</f>
        <v>196271.49999999997</v>
      </c>
      <c r="D89" s="3">
        <f t="shared" si="4"/>
        <v>196873.19999999998</v>
      </c>
      <c r="E89" s="3">
        <f t="shared" si="4"/>
        <v>137018.80000000002</v>
      </c>
    </row>
    <row r="90" spans="1:5" x14ac:dyDescent="0.25">
      <c r="A90" s="23"/>
      <c r="B90" s="9" t="s">
        <v>2</v>
      </c>
      <c r="C90" s="3">
        <f t="shared" si="4"/>
        <v>0</v>
      </c>
      <c r="D90" s="3">
        <f t="shared" si="4"/>
        <v>0</v>
      </c>
      <c r="E90" s="3">
        <f t="shared" si="4"/>
        <v>0</v>
      </c>
    </row>
    <row r="91" spans="1:5" x14ac:dyDescent="0.25">
      <c r="A91" s="23"/>
      <c r="B91" s="9" t="s">
        <v>11</v>
      </c>
      <c r="C91" s="3">
        <f t="shared" si="4"/>
        <v>0</v>
      </c>
      <c r="D91" s="3">
        <f t="shared" si="4"/>
        <v>100</v>
      </c>
      <c r="E91" s="3">
        <f t="shared" si="4"/>
        <v>0</v>
      </c>
    </row>
    <row r="92" spans="1:5" x14ac:dyDescent="0.25">
      <c r="A92" s="23"/>
      <c r="B92" s="9" t="s">
        <v>16</v>
      </c>
      <c r="C92" s="3">
        <f t="shared" si="4"/>
        <v>186272.49999999997</v>
      </c>
      <c r="D92" s="3">
        <f>D97+D102+D107</f>
        <v>186272.49999999997</v>
      </c>
      <c r="E92" s="3">
        <f>E97+E102+E107</f>
        <v>127606.90000000002</v>
      </c>
    </row>
    <row r="93" spans="1:5" ht="32.25" customHeight="1" x14ac:dyDescent="0.25">
      <c r="A93" s="23"/>
      <c r="B93" s="9" t="s">
        <v>3</v>
      </c>
      <c r="C93" s="3">
        <f t="shared" si="4"/>
        <v>9999</v>
      </c>
      <c r="D93" s="3">
        <f t="shared" si="4"/>
        <v>10500.7</v>
      </c>
      <c r="E93" s="3">
        <f t="shared" si="4"/>
        <v>9411.9</v>
      </c>
    </row>
    <row r="94" spans="1:5" ht="21.75" customHeight="1" x14ac:dyDescent="0.25">
      <c r="A94" s="22" t="s">
        <v>31</v>
      </c>
      <c r="B94" s="9" t="s">
        <v>1</v>
      </c>
      <c r="C94" s="3">
        <f>SUM(C95:C98)</f>
        <v>193415.3</v>
      </c>
      <c r="D94" s="3">
        <f>SUM(D95:D98)</f>
        <v>194017</v>
      </c>
      <c r="E94" s="3">
        <f>SUM(E95:E98)</f>
        <v>135482.1</v>
      </c>
    </row>
    <row r="95" spans="1:5" ht="21.75" customHeight="1" x14ac:dyDescent="0.25">
      <c r="A95" s="22"/>
      <c r="B95" s="10" t="s">
        <v>2</v>
      </c>
      <c r="C95" s="2">
        <v>0</v>
      </c>
      <c r="D95" s="2">
        <v>0</v>
      </c>
      <c r="E95" s="2">
        <v>0</v>
      </c>
    </row>
    <row r="96" spans="1:5" ht="21.75" customHeight="1" x14ac:dyDescent="0.25">
      <c r="A96" s="22"/>
      <c r="B96" s="10" t="s">
        <v>11</v>
      </c>
      <c r="C96" s="2">
        <v>0</v>
      </c>
      <c r="D96" s="2">
        <v>100</v>
      </c>
      <c r="E96" s="2">
        <v>0</v>
      </c>
    </row>
    <row r="97" spans="1:5" ht="21.75" customHeight="1" x14ac:dyDescent="0.25">
      <c r="A97" s="22"/>
      <c r="B97" s="10" t="s">
        <v>16</v>
      </c>
      <c r="C97" s="2">
        <v>183416.3</v>
      </c>
      <c r="D97" s="2">
        <v>183416.3</v>
      </c>
      <c r="E97" s="2">
        <f>116848.5+611.8+3479.6+4731.3+306.4+92.6</f>
        <v>126070.20000000001</v>
      </c>
    </row>
    <row r="98" spans="1:5" ht="21.75" customHeight="1" x14ac:dyDescent="0.25">
      <c r="A98" s="22"/>
      <c r="B98" s="10" t="s">
        <v>3</v>
      </c>
      <c r="C98" s="2">
        <v>9999</v>
      </c>
      <c r="D98" s="2">
        <v>10500.7</v>
      </c>
      <c r="E98" s="2">
        <f>3083.4+6328.5</f>
        <v>9411.9</v>
      </c>
    </row>
    <row r="99" spans="1:5" ht="15" customHeight="1" x14ac:dyDescent="0.25">
      <c r="A99" s="22" t="s">
        <v>32</v>
      </c>
      <c r="B99" s="9" t="s">
        <v>1</v>
      </c>
      <c r="C99" s="3">
        <f>SUM(C100:C103)</f>
        <v>1945.8</v>
      </c>
      <c r="D99" s="3">
        <f>SUM(D100:D103)</f>
        <v>1945.8</v>
      </c>
      <c r="E99" s="3">
        <f>SUM(E100:E103)</f>
        <v>1159.6000000000001</v>
      </c>
    </row>
    <row r="100" spans="1:5" x14ac:dyDescent="0.25">
      <c r="A100" s="22"/>
      <c r="B100" s="10" t="s">
        <v>2</v>
      </c>
      <c r="C100" s="2">
        <v>0</v>
      </c>
      <c r="D100" s="2">
        <v>0</v>
      </c>
      <c r="E100" s="2">
        <v>0</v>
      </c>
    </row>
    <row r="101" spans="1:5" x14ac:dyDescent="0.25">
      <c r="A101" s="22"/>
      <c r="B101" s="10" t="s">
        <v>11</v>
      </c>
      <c r="C101" s="2">
        <v>0</v>
      </c>
      <c r="D101" s="2">
        <v>0</v>
      </c>
      <c r="E101" s="2">
        <v>0</v>
      </c>
    </row>
    <row r="102" spans="1:5" x14ac:dyDescent="0.25">
      <c r="A102" s="22"/>
      <c r="B102" s="10" t="s">
        <v>16</v>
      </c>
      <c r="C102" s="2">
        <v>1945.8</v>
      </c>
      <c r="D102" s="2">
        <v>1945.8</v>
      </c>
      <c r="E102" s="2">
        <f>1115.7+33.7+10.2</f>
        <v>1159.6000000000001</v>
      </c>
    </row>
    <row r="103" spans="1:5" ht="15.75" customHeight="1" x14ac:dyDescent="0.25">
      <c r="A103" s="22"/>
      <c r="B103" s="10" t="s">
        <v>3</v>
      </c>
      <c r="C103" s="2">
        <v>0</v>
      </c>
      <c r="D103" s="2">
        <v>0</v>
      </c>
      <c r="E103" s="2">
        <v>0</v>
      </c>
    </row>
    <row r="104" spans="1:5" ht="15.75" customHeight="1" x14ac:dyDescent="0.25">
      <c r="A104" s="22" t="s">
        <v>41</v>
      </c>
      <c r="B104" s="9" t="s">
        <v>1</v>
      </c>
      <c r="C104" s="3">
        <f>SUM(C105:C108)</f>
        <v>910.4</v>
      </c>
      <c r="D104" s="3">
        <f>SUM(D105:D108)</f>
        <v>910.4</v>
      </c>
      <c r="E104" s="3">
        <f>SUM(E105:E108)</f>
        <v>377.1</v>
      </c>
    </row>
    <row r="105" spans="1:5" ht="15.75" customHeight="1" x14ac:dyDescent="0.25">
      <c r="A105" s="22"/>
      <c r="B105" s="10" t="s">
        <v>2</v>
      </c>
      <c r="C105" s="2">
        <v>0</v>
      </c>
      <c r="D105" s="2">
        <v>0</v>
      </c>
      <c r="E105" s="2">
        <v>0</v>
      </c>
    </row>
    <row r="106" spans="1:5" ht="15.75" customHeight="1" x14ac:dyDescent="0.25">
      <c r="A106" s="22"/>
      <c r="B106" s="10" t="s">
        <v>11</v>
      </c>
      <c r="C106" s="2">
        <v>0</v>
      </c>
      <c r="D106" s="2">
        <v>0</v>
      </c>
      <c r="E106" s="2">
        <v>0</v>
      </c>
    </row>
    <row r="107" spans="1:5" ht="15.75" customHeight="1" x14ac:dyDescent="0.25">
      <c r="A107" s="22"/>
      <c r="B107" s="10" t="s">
        <v>16</v>
      </c>
      <c r="C107" s="2">
        <v>910.4</v>
      </c>
      <c r="D107" s="2">
        <v>910.4</v>
      </c>
      <c r="E107" s="2">
        <f>776.1-306.4-92.6</f>
        <v>377.1</v>
      </c>
    </row>
    <row r="108" spans="1:5" ht="15.75" customHeight="1" x14ac:dyDescent="0.25">
      <c r="A108" s="22"/>
      <c r="B108" s="10" t="s">
        <v>3</v>
      </c>
      <c r="C108" s="2">
        <v>0</v>
      </c>
      <c r="D108" s="2">
        <v>0</v>
      </c>
      <c r="E108" s="2">
        <v>0</v>
      </c>
    </row>
    <row r="109" spans="1:5" ht="15" customHeight="1" x14ac:dyDescent="0.25">
      <c r="A109" s="23" t="s">
        <v>33</v>
      </c>
      <c r="B109" s="9" t="s">
        <v>1</v>
      </c>
      <c r="C109" s="3">
        <f t="shared" ref="C109:E113" si="5">C114+C119+C124+C129+C134+C139+C144</f>
        <v>69087.900000000009</v>
      </c>
      <c r="D109" s="3">
        <f t="shared" si="5"/>
        <v>69138.100000000006</v>
      </c>
      <c r="E109" s="3">
        <f t="shared" si="5"/>
        <v>47723.5</v>
      </c>
    </row>
    <row r="110" spans="1:5" x14ac:dyDescent="0.25">
      <c r="A110" s="23"/>
      <c r="B110" s="9" t="s">
        <v>2</v>
      </c>
      <c r="C110" s="3">
        <f t="shared" si="5"/>
        <v>623</v>
      </c>
      <c r="D110" s="3">
        <f t="shared" si="5"/>
        <v>623</v>
      </c>
      <c r="E110" s="3">
        <f t="shared" si="5"/>
        <v>390.5</v>
      </c>
    </row>
    <row r="111" spans="1:5" x14ac:dyDescent="0.25">
      <c r="A111" s="23"/>
      <c r="B111" s="9" t="s">
        <v>11</v>
      </c>
      <c r="C111" s="3">
        <f t="shared" si="5"/>
        <v>29283.8</v>
      </c>
      <c r="D111" s="3">
        <f t="shared" si="5"/>
        <v>29283.8</v>
      </c>
      <c r="E111" s="3">
        <f t="shared" si="5"/>
        <v>19718.600000000002</v>
      </c>
    </row>
    <row r="112" spans="1:5" ht="15.75" customHeight="1" x14ac:dyDescent="0.25">
      <c r="A112" s="23"/>
      <c r="B112" s="9" t="s">
        <v>16</v>
      </c>
      <c r="C112" s="3">
        <f t="shared" si="5"/>
        <v>38469.600000000006</v>
      </c>
      <c r="D112" s="3">
        <f t="shared" si="5"/>
        <v>38519.800000000003</v>
      </c>
      <c r="E112" s="3">
        <f t="shared" si="5"/>
        <v>27074.299999999996</v>
      </c>
    </row>
    <row r="113" spans="1:5" ht="17.25" customHeight="1" x14ac:dyDescent="0.25">
      <c r="A113" s="23"/>
      <c r="B113" s="9" t="s">
        <v>3</v>
      </c>
      <c r="C113" s="3">
        <f t="shared" si="5"/>
        <v>711.5</v>
      </c>
      <c r="D113" s="3">
        <f t="shared" si="5"/>
        <v>711.5</v>
      </c>
      <c r="E113" s="3">
        <f t="shared" si="5"/>
        <v>540.1</v>
      </c>
    </row>
    <row r="114" spans="1:5" ht="15" customHeight="1" x14ac:dyDescent="0.25">
      <c r="A114" s="22" t="s">
        <v>34</v>
      </c>
      <c r="B114" s="9" t="s">
        <v>1</v>
      </c>
      <c r="C114" s="3">
        <f>SUM(C115:C118)</f>
        <v>9496.9</v>
      </c>
      <c r="D114" s="3">
        <f>SUM(D115:D118)</f>
        <v>9496.9</v>
      </c>
      <c r="E114" s="3">
        <f>SUM(E115:E118)</f>
        <v>6740.5</v>
      </c>
    </row>
    <row r="115" spans="1:5" ht="20.25" customHeight="1" x14ac:dyDescent="0.25">
      <c r="A115" s="22"/>
      <c r="B115" s="10" t="s">
        <v>2</v>
      </c>
      <c r="C115" s="2">
        <v>0</v>
      </c>
      <c r="D115" s="2">
        <v>0</v>
      </c>
      <c r="E115" s="2">
        <v>0</v>
      </c>
    </row>
    <row r="116" spans="1:5" ht="20.25" customHeight="1" x14ac:dyDescent="0.25">
      <c r="A116" s="22"/>
      <c r="B116" s="10" t="s">
        <v>11</v>
      </c>
      <c r="C116" s="2">
        <v>0</v>
      </c>
      <c r="D116" s="2">
        <v>0</v>
      </c>
      <c r="E116" s="2">
        <v>0</v>
      </c>
    </row>
    <row r="117" spans="1:5" ht="20.25" customHeight="1" x14ac:dyDescent="0.25">
      <c r="A117" s="22"/>
      <c r="B117" s="10" t="s">
        <v>16</v>
      </c>
      <c r="C117" s="2">
        <v>8785.4</v>
      </c>
      <c r="D117" s="2">
        <v>8785.4</v>
      </c>
      <c r="E117" s="2">
        <v>6200.4</v>
      </c>
    </row>
    <row r="118" spans="1:5" ht="62.25" customHeight="1" x14ac:dyDescent="0.25">
      <c r="A118" s="22"/>
      <c r="B118" s="10" t="s">
        <v>3</v>
      </c>
      <c r="C118" s="2">
        <v>711.5</v>
      </c>
      <c r="D118" s="2">
        <v>711.5</v>
      </c>
      <c r="E118" s="2">
        <v>540.1</v>
      </c>
    </row>
    <row r="119" spans="1:5" ht="15" customHeight="1" x14ac:dyDescent="0.25">
      <c r="A119" s="22" t="s">
        <v>35</v>
      </c>
      <c r="B119" s="9" t="s">
        <v>1</v>
      </c>
      <c r="C119" s="3">
        <f>SUM(C120:C123)</f>
        <v>364.2</v>
      </c>
      <c r="D119" s="3">
        <f>SUM(D120:D123)</f>
        <v>320.10000000000002</v>
      </c>
      <c r="E119" s="3">
        <f>SUM(E120:E123)</f>
        <v>84.899999999999991</v>
      </c>
    </row>
    <row r="120" spans="1:5" x14ac:dyDescent="0.25">
      <c r="A120" s="22"/>
      <c r="B120" s="10" t="s">
        <v>2</v>
      </c>
      <c r="C120" s="2">
        <v>0</v>
      </c>
      <c r="D120" s="2">
        <v>0</v>
      </c>
      <c r="E120" s="2">
        <v>0</v>
      </c>
    </row>
    <row r="121" spans="1:5" x14ac:dyDescent="0.25">
      <c r="A121" s="22"/>
      <c r="B121" s="10" t="s">
        <v>11</v>
      </c>
      <c r="C121" s="2">
        <v>0</v>
      </c>
      <c r="D121" s="2">
        <v>0</v>
      </c>
      <c r="E121" s="2">
        <v>0</v>
      </c>
    </row>
    <row r="122" spans="1:5" x14ac:dyDescent="0.25">
      <c r="A122" s="22"/>
      <c r="B122" s="10" t="s">
        <v>16</v>
      </c>
      <c r="C122" s="2">
        <v>364.2</v>
      </c>
      <c r="D122" s="2">
        <v>320.10000000000002</v>
      </c>
      <c r="E122" s="2">
        <f>63.9+19.2+1.8</f>
        <v>84.899999999999991</v>
      </c>
    </row>
    <row r="123" spans="1:5" ht="18" customHeight="1" x14ac:dyDescent="0.25">
      <c r="A123" s="22"/>
      <c r="B123" s="10" t="s">
        <v>3</v>
      </c>
      <c r="C123" s="2">
        <v>0</v>
      </c>
      <c r="D123" s="2">
        <v>0</v>
      </c>
      <c r="E123" s="2">
        <v>0</v>
      </c>
    </row>
    <row r="124" spans="1:5" ht="20.25" customHeight="1" x14ac:dyDescent="0.25">
      <c r="A124" s="22" t="s">
        <v>36</v>
      </c>
      <c r="B124" s="9" t="s">
        <v>1</v>
      </c>
      <c r="C124" s="3">
        <f>SUM(C125:C128)</f>
        <v>1138.4000000000001</v>
      </c>
      <c r="D124" s="3">
        <f>SUM(D125:D128)</f>
        <v>1222.0999999999999</v>
      </c>
      <c r="E124" s="3">
        <f>SUM(E125:E128)</f>
        <v>802</v>
      </c>
    </row>
    <row r="125" spans="1:5" ht="20.25" customHeight="1" x14ac:dyDescent="0.25">
      <c r="A125" s="22"/>
      <c r="B125" s="10" t="s">
        <v>2</v>
      </c>
      <c r="C125" s="2">
        <v>0</v>
      </c>
      <c r="D125" s="2">
        <v>0</v>
      </c>
      <c r="E125" s="2"/>
    </row>
    <row r="126" spans="1:5" ht="20.25" customHeight="1" x14ac:dyDescent="0.25">
      <c r="A126" s="22"/>
      <c r="B126" s="10" t="s">
        <v>11</v>
      </c>
      <c r="C126" s="2">
        <v>0</v>
      </c>
      <c r="D126" s="2">
        <v>0</v>
      </c>
      <c r="E126" s="2"/>
    </row>
    <row r="127" spans="1:5" ht="20.25" customHeight="1" x14ac:dyDescent="0.25">
      <c r="A127" s="22"/>
      <c r="B127" s="10" t="s">
        <v>16</v>
      </c>
      <c r="C127" s="2">
        <v>1138.4000000000001</v>
      </c>
      <c r="D127" s="2">
        <v>1222.0999999999999</v>
      </c>
      <c r="E127" s="2">
        <v>802</v>
      </c>
    </row>
    <row r="128" spans="1:5" ht="20.25" customHeight="1" x14ac:dyDescent="0.25">
      <c r="A128" s="22"/>
      <c r="B128" s="10" t="s">
        <v>3</v>
      </c>
      <c r="C128" s="2">
        <v>0</v>
      </c>
      <c r="D128" s="2">
        <v>0</v>
      </c>
      <c r="E128" s="2">
        <v>0</v>
      </c>
    </row>
    <row r="129" spans="1:5" ht="15" customHeight="1" x14ac:dyDescent="0.25">
      <c r="A129" s="22" t="s">
        <v>37</v>
      </c>
      <c r="B129" s="9" t="s">
        <v>1</v>
      </c>
      <c r="C129" s="3">
        <f>SUM(C130:C133)</f>
        <v>57250.6</v>
      </c>
      <c r="D129" s="3">
        <f>SUM(D130:D133)</f>
        <v>57296.7</v>
      </c>
      <c r="E129" s="3">
        <f>SUM(E130:E133)</f>
        <v>39358.6</v>
      </c>
    </row>
    <row r="130" spans="1:5" x14ac:dyDescent="0.25">
      <c r="A130" s="22"/>
      <c r="B130" s="10" t="s">
        <v>2</v>
      </c>
      <c r="C130" s="2">
        <v>623</v>
      </c>
      <c r="D130" s="2">
        <v>623</v>
      </c>
      <c r="E130" s="2">
        <f>389.2+1.3</f>
        <v>390.5</v>
      </c>
    </row>
    <row r="131" spans="1:5" x14ac:dyDescent="0.25">
      <c r="A131" s="22"/>
      <c r="B131" s="10" t="s">
        <v>11</v>
      </c>
      <c r="C131" s="2">
        <v>29283.8</v>
      </c>
      <c r="D131" s="2">
        <v>29283.8</v>
      </c>
      <c r="E131" s="2">
        <f>15684.4+1147.8+180+289.7+189.7+2227</f>
        <v>19718.600000000002</v>
      </c>
    </row>
    <row r="132" spans="1:5" x14ac:dyDescent="0.25">
      <c r="A132" s="22"/>
      <c r="B132" s="10" t="s">
        <v>16</v>
      </c>
      <c r="C132" s="2">
        <v>27343.8</v>
      </c>
      <c r="D132" s="2">
        <v>27389.9</v>
      </c>
      <c r="E132" s="2">
        <f>99.5+688.3+7552+1303.3+26.7+996.9+7318.4+13.7+454.1+796.6</f>
        <v>19249.499999999996</v>
      </c>
    </row>
    <row r="133" spans="1:5" ht="18.75" customHeight="1" x14ac:dyDescent="0.25">
      <c r="A133" s="22"/>
      <c r="B133" s="10" t="s">
        <v>3</v>
      </c>
      <c r="C133" s="2">
        <v>0</v>
      </c>
      <c r="D133" s="2">
        <v>0</v>
      </c>
      <c r="E133" s="2">
        <v>0</v>
      </c>
    </row>
    <row r="134" spans="1:5" ht="15" customHeight="1" x14ac:dyDescent="0.25">
      <c r="A134" s="22" t="s">
        <v>38</v>
      </c>
      <c r="B134" s="9" t="s">
        <v>1</v>
      </c>
      <c r="C134" s="3">
        <f>SUM(C135:C138)</f>
        <v>66.599999999999994</v>
      </c>
      <c r="D134" s="3">
        <f>SUM(D135:D138)</f>
        <v>66.599999999999994</v>
      </c>
      <c r="E134" s="3">
        <f>SUM(E135:E138)</f>
        <v>25</v>
      </c>
    </row>
    <row r="135" spans="1:5" x14ac:dyDescent="0.25">
      <c r="A135" s="22"/>
      <c r="B135" s="10" t="s">
        <v>2</v>
      </c>
      <c r="C135" s="2">
        <v>0</v>
      </c>
      <c r="D135" s="2">
        <v>0</v>
      </c>
      <c r="E135" s="2">
        <v>0</v>
      </c>
    </row>
    <row r="136" spans="1:5" x14ac:dyDescent="0.25">
      <c r="A136" s="22"/>
      <c r="B136" s="10" t="s">
        <v>11</v>
      </c>
      <c r="C136" s="2">
        <v>0</v>
      </c>
      <c r="D136" s="2">
        <v>0</v>
      </c>
      <c r="E136" s="2">
        <v>0</v>
      </c>
    </row>
    <row r="137" spans="1:5" x14ac:dyDescent="0.25">
      <c r="A137" s="22"/>
      <c r="B137" s="10" t="s">
        <v>16</v>
      </c>
      <c r="C137" s="2">
        <v>66.599999999999994</v>
      </c>
      <c r="D137" s="2">
        <v>66.599999999999994</v>
      </c>
      <c r="E137" s="2">
        <v>25</v>
      </c>
    </row>
    <row r="138" spans="1:5" ht="18" customHeight="1" x14ac:dyDescent="0.25">
      <c r="A138" s="22"/>
      <c r="B138" s="10" t="s">
        <v>3</v>
      </c>
      <c r="C138" s="2">
        <v>0</v>
      </c>
      <c r="D138" s="2">
        <v>0</v>
      </c>
      <c r="E138" s="2">
        <v>0</v>
      </c>
    </row>
    <row r="139" spans="1:5" ht="18" customHeight="1" x14ac:dyDescent="0.25">
      <c r="A139" s="22" t="s">
        <v>39</v>
      </c>
      <c r="B139" s="9" t="s">
        <v>1</v>
      </c>
      <c r="C139" s="3">
        <f>SUM(C140:C143)</f>
        <v>488.3</v>
      </c>
      <c r="D139" s="3">
        <f>SUM(D140:D143)</f>
        <v>488.3</v>
      </c>
      <c r="E139" s="3">
        <f>SUM(E140:E143)</f>
        <v>488.3</v>
      </c>
    </row>
    <row r="140" spans="1:5" ht="18" customHeight="1" x14ac:dyDescent="0.25">
      <c r="A140" s="22"/>
      <c r="B140" s="10" t="s">
        <v>2</v>
      </c>
      <c r="C140" s="2">
        <v>0</v>
      </c>
      <c r="D140" s="2">
        <v>0</v>
      </c>
      <c r="E140" s="2">
        <v>0</v>
      </c>
    </row>
    <row r="141" spans="1:5" ht="18" customHeight="1" x14ac:dyDescent="0.25">
      <c r="A141" s="22"/>
      <c r="B141" s="10" t="s">
        <v>11</v>
      </c>
      <c r="C141" s="2">
        <v>0</v>
      </c>
      <c r="D141" s="2">
        <v>0</v>
      </c>
      <c r="E141" s="2">
        <v>0</v>
      </c>
    </row>
    <row r="142" spans="1:5" ht="18" customHeight="1" x14ac:dyDescent="0.25">
      <c r="A142" s="22"/>
      <c r="B142" s="10" t="s">
        <v>16</v>
      </c>
      <c r="C142" s="2">
        <v>488.3</v>
      </c>
      <c r="D142" s="2">
        <v>488.3</v>
      </c>
      <c r="E142" s="2">
        <v>488.3</v>
      </c>
    </row>
    <row r="143" spans="1:5" ht="67.5" customHeight="1" x14ac:dyDescent="0.25">
      <c r="A143" s="22"/>
      <c r="B143" s="10" t="s">
        <v>3</v>
      </c>
      <c r="C143" s="2">
        <v>0</v>
      </c>
      <c r="D143" s="2">
        <v>0</v>
      </c>
      <c r="E143" s="2">
        <v>0</v>
      </c>
    </row>
    <row r="144" spans="1:5" x14ac:dyDescent="0.25">
      <c r="A144" s="22" t="s">
        <v>42</v>
      </c>
      <c r="B144" s="9" t="s">
        <v>1</v>
      </c>
      <c r="C144" s="3">
        <f>SUM(C145:C148)</f>
        <v>282.89999999999998</v>
      </c>
      <c r="D144" s="3">
        <f>SUM(D145:D148)</f>
        <v>247.4</v>
      </c>
      <c r="E144" s="3">
        <f>SUM(E145:E148)</f>
        <v>224.2</v>
      </c>
    </row>
    <row r="145" spans="1:5" x14ac:dyDescent="0.25">
      <c r="A145" s="22"/>
      <c r="B145" s="10" t="s">
        <v>2</v>
      </c>
      <c r="C145" s="2">
        <v>0</v>
      </c>
      <c r="D145" s="2">
        <v>0</v>
      </c>
      <c r="E145" s="2">
        <v>0</v>
      </c>
    </row>
    <row r="146" spans="1:5" x14ac:dyDescent="0.25">
      <c r="A146" s="22"/>
      <c r="B146" s="10" t="s">
        <v>11</v>
      </c>
      <c r="C146" s="2">
        <v>0</v>
      </c>
      <c r="D146" s="2">
        <v>0</v>
      </c>
      <c r="E146" s="2">
        <v>0</v>
      </c>
    </row>
    <row r="147" spans="1:5" ht="16.5" customHeight="1" x14ac:dyDescent="0.25">
      <c r="A147" s="22"/>
      <c r="B147" s="10" t="s">
        <v>16</v>
      </c>
      <c r="C147" s="2">
        <v>282.89999999999998</v>
      </c>
      <c r="D147" s="2">
        <v>247.4</v>
      </c>
      <c r="E147" s="2">
        <v>224.2</v>
      </c>
    </row>
    <row r="148" spans="1:5" ht="16.5" customHeight="1" x14ac:dyDescent="0.25">
      <c r="A148" s="22"/>
      <c r="B148" s="10" t="s">
        <v>3</v>
      </c>
      <c r="C148" s="2">
        <v>0</v>
      </c>
      <c r="D148" s="2">
        <v>0</v>
      </c>
      <c r="E148" s="2">
        <v>0</v>
      </c>
    </row>
    <row r="149" spans="1:5" x14ac:dyDescent="0.25">
      <c r="A149" s="13"/>
      <c r="B149" s="4"/>
      <c r="C149" s="4"/>
      <c r="D149" s="4"/>
      <c r="E149" s="4"/>
    </row>
    <row r="150" spans="1:5" x14ac:dyDescent="0.25">
      <c r="A150" s="16"/>
      <c r="B150" s="16"/>
      <c r="C150" s="20"/>
      <c r="D150" s="20"/>
      <c r="E150" s="20"/>
    </row>
    <row r="151" spans="1:5" x14ac:dyDescent="0.25">
      <c r="A151" s="36" t="s">
        <v>44</v>
      </c>
      <c r="B151" s="36"/>
      <c r="C151" s="4"/>
      <c r="D151" s="4"/>
      <c r="E151" s="4"/>
    </row>
    <row r="152" spans="1:5" ht="16.5" customHeight="1" x14ac:dyDescent="0.25">
      <c r="A152" s="36" t="s">
        <v>45</v>
      </c>
      <c r="B152" s="36"/>
      <c r="C152" s="4"/>
      <c r="D152" s="4"/>
      <c r="E152" s="21" t="s">
        <v>53</v>
      </c>
    </row>
    <row r="153" spans="1:5" ht="16.5" customHeight="1" x14ac:dyDescent="0.25">
      <c r="A153" s="8"/>
      <c r="B153" s="8"/>
      <c r="C153" s="4"/>
      <c r="D153" s="4"/>
      <c r="E153" s="4"/>
    </row>
    <row r="154" spans="1:5" x14ac:dyDescent="0.25">
      <c r="A154" s="8"/>
      <c r="B154" s="8"/>
      <c r="C154" s="4"/>
      <c r="D154" s="4"/>
      <c r="E154" s="4"/>
    </row>
    <row r="155" spans="1:5" ht="17.25" customHeight="1" x14ac:dyDescent="0.25">
      <c r="A155" s="36" t="s">
        <v>46</v>
      </c>
      <c r="B155" s="36"/>
      <c r="C155" s="4"/>
      <c r="D155" s="4"/>
      <c r="E155" s="4"/>
    </row>
    <row r="156" spans="1:5" ht="17.25" customHeight="1" x14ac:dyDescent="0.25">
      <c r="A156" s="36" t="s">
        <v>55</v>
      </c>
      <c r="B156" s="36"/>
      <c r="C156" s="4"/>
      <c r="D156" s="4"/>
      <c r="E156" s="4" t="s">
        <v>49</v>
      </c>
    </row>
    <row r="157" spans="1:5" ht="18" customHeight="1" x14ac:dyDescent="0.25">
      <c r="A157" s="37" t="s">
        <v>45</v>
      </c>
      <c r="B157" s="37"/>
      <c r="C157" s="4"/>
      <c r="D157" s="4"/>
      <c r="E157" s="4"/>
    </row>
    <row r="158" spans="1:5" x14ac:dyDescent="0.25">
      <c r="A158" s="8"/>
      <c r="B158" s="8"/>
      <c r="C158" s="4"/>
      <c r="D158" s="4"/>
      <c r="E158" s="4"/>
    </row>
    <row r="159" spans="1:5" x14ac:dyDescent="0.25">
      <c r="A159" s="8"/>
      <c r="B159" s="8"/>
      <c r="C159" s="4"/>
      <c r="D159" s="4"/>
      <c r="E159" s="4"/>
    </row>
    <row r="160" spans="1:5" x14ac:dyDescent="0.25">
      <c r="A160" s="8"/>
      <c r="B160" s="8"/>
      <c r="C160" s="4"/>
      <c r="D160" s="4"/>
      <c r="E160" s="4"/>
    </row>
    <row r="161" spans="1:5" x14ac:dyDescent="0.25">
      <c r="A161" s="8"/>
      <c r="B161" s="8"/>
      <c r="C161" s="4"/>
      <c r="D161" s="4"/>
      <c r="E161" s="4"/>
    </row>
    <row r="162" spans="1:5" ht="20.25" customHeight="1" x14ac:dyDescent="0.25">
      <c r="A162" s="37" t="s">
        <v>47</v>
      </c>
      <c r="B162" s="37"/>
      <c r="C162" s="4"/>
      <c r="D162" s="4"/>
      <c r="E162" s="4"/>
    </row>
    <row r="163" spans="1:5" ht="15.75" customHeight="1" x14ac:dyDescent="0.25">
      <c r="A163" s="36" t="s">
        <v>50</v>
      </c>
      <c r="B163" s="36"/>
      <c r="C163" s="4"/>
      <c r="D163" s="4"/>
      <c r="E163" s="4"/>
    </row>
    <row r="164" spans="1:5" ht="15.75" customHeight="1" x14ac:dyDescent="0.25">
      <c r="A164" s="36" t="s">
        <v>48</v>
      </c>
      <c r="B164" s="36"/>
      <c r="C164" s="4"/>
      <c r="D164" s="4"/>
      <c r="E164" s="21" t="s">
        <v>54</v>
      </c>
    </row>
    <row r="165" spans="1:5" x14ac:dyDescent="0.25">
      <c r="A165" s="8"/>
      <c r="B165" s="8"/>
      <c r="C165" s="4"/>
      <c r="D165" s="4"/>
      <c r="E165" s="4"/>
    </row>
    <row r="166" spans="1:5" ht="17.25" customHeight="1" x14ac:dyDescent="0.25">
      <c r="A166" s="13"/>
      <c r="B166" s="4"/>
      <c r="C166" s="4"/>
      <c r="D166" s="4"/>
      <c r="E166" s="4"/>
    </row>
    <row r="167" spans="1:5" ht="17.25" customHeight="1" x14ac:dyDescent="0.25">
      <c r="A167" s="13"/>
      <c r="B167" s="4"/>
      <c r="C167" s="4"/>
      <c r="D167" s="4"/>
      <c r="E167" s="4"/>
    </row>
    <row r="168" spans="1:5" x14ac:dyDescent="0.25">
      <c r="A168" s="13"/>
      <c r="B168" s="4"/>
      <c r="C168" s="4"/>
      <c r="D168" s="4"/>
      <c r="E168" s="4"/>
    </row>
    <row r="169" spans="1:5" x14ac:dyDescent="0.25">
      <c r="A169" s="13"/>
      <c r="B169" s="4"/>
      <c r="C169" s="4"/>
      <c r="D169" s="4"/>
      <c r="E169" s="4"/>
    </row>
    <row r="170" spans="1:5" x14ac:dyDescent="0.25">
      <c r="A170" s="13"/>
      <c r="B170" s="4"/>
      <c r="C170" s="4"/>
      <c r="D170" s="4"/>
      <c r="E170" s="4"/>
    </row>
    <row r="171" spans="1:5" x14ac:dyDescent="0.25">
      <c r="A171" s="13"/>
      <c r="B171" s="4"/>
      <c r="C171" s="4"/>
      <c r="D171" s="4"/>
      <c r="E171" s="4"/>
    </row>
    <row r="172" spans="1:5" x14ac:dyDescent="0.25">
      <c r="A172" s="13"/>
      <c r="B172" s="4"/>
      <c r="C172" s="4"/>
      <c r="D172" s="4"/>
      <c r="E172" s="4"/>
    </row>
    <row r="173" spans="1:5" ht="20.25" customHeight="1" x14ac:dyDescent="0.25">
      <c r="A173" s="14"/>
      <c r="B173" s="4"/>
      <c r="C173" s="4"/>
      <c r="D173" s="4"/>
      <c r="E173" s="4"/>
    </row>
    <row r="174" spans="1:5" ht="15.75" customHeight="1" x14ac:dyDescent="0.25">
      <c r="A174" s="13"/>
      <c r="B174" s="4"/>
      <c r="C174" s="4"/>
      <c r="D174" s="4"/>
      <c r="E174" s="4"/>
    </row>
    <row r="175" spans="1:5" ht="15.75" customHeight="1" x14ac:dyDescent="0.25">
      <c r="A175" s="13"/>
      <c r="B175" s="4"/>
      <c r="C175" s="4"/>
      <c r="D175" s="4"/>
      <c r="E175" s="4"/>
    </row>
    <row r="176" spans="1:5" x14ac:dyDescent="0.25">
      <c r="A176" s="13"/>
      <c r="B176" s="4"/>
      <c r="C176" s="4"/>
      <c r="D176" s="4"/>
      <c r="E176" s="4"/>
    </row>
    <row r="177" spans="1:5" x14ac:dyDescent="0.25">
      <c r="A177" s="13"/>
      <c r="B177" s="4"/>
      <c r="C177" s="4"/>
      <c r="D177" s="4"/>
      <c r="E177" s="4"/>
    </row>
    <row r="178" spans="1:5" hidden="1" x14ac:dyDescent="0.25">
      <c r="E178" s="6">
        <f>E179+E183</f>
        <v>558534.19999999995</v>
      </c>
    </row>
    <row r="179" spans="1:5" hidden="1" x14ac:dyDescent="0.25">
      <c r="C179" s="6">
        <f>C180+C181+C182</f>
        <v>771368.3</v>
      </c>
      <c r="D179" s="6"/>
      <c r="E179" s="6">
        <f>E180+E181+E182</f>
        <v>455070.7</v>
      </c>
    </row>
    <row r="180" spans="1:5" hidden="1" x14ac:dyDescent="0.25">
      <c r="C180" s="6">
        <v>316721.2</v>
      </c>
      <c r="D180" s="6"/>
      <c r="E180" s="6">
        <f>E27+E32+E57+E62+E67+E82+E97+E102+E117+E122+E127+E132+E137</f>
        <v>434961.60000000003</v>
      </c>
    </row>
    <row r="181" spans="1:5" hidden="1" x14ac:dyDescent="0.25">
      <c r="C181" s="6">
        <v>454308.6</v>
      </c>
      <c r="D181" s="6"/>
      <c r="E181" s="6">
        <f>E25+E55+E65+E80+E130</f>
        <v>390.5</v>
      </c>
    </row>
    <row r="182" spans="1:5" hidden="1" x14ac:dyDescent="0.25">
      <c r="C182" s="6">
        <v>338.5</v>
      </c>
      <c r="D182" s="6"/>
      <c r="E182" s="6">
        <f>E131</f>
        <v>19718.600000000002</v>
      </c>
    </row>
    <row r="183" spans="1:5" hidden="1" x14ac:dyDescent="0.25">
      <c r="C183" s="6">
        <v>65681.7</v>
      </c>
      <c r="D183" s="6"/>
      <c r="E183" s="6">
        <f>E184+E185+E186+E187</f>
        <v>103463.5</v>
      </c>
    </row>
    <row r="184" spans="1:5" hidden="1" x14ac:dyDescent="0.25">
      <c r="C184" s="6">
        <v>50114.1</v>
      </c>
      <c r="D184" s="6"/>
      <c r="E184" s="6">
        <f>E28</f>
        <v>74103.600000000006</v>
      </c>
    </row>
    <row r="185" spans="1:5" hidden="1" x14ac:dyDescent="0.25">
      <c r="C185" s="6">
        <v>13446</v>
      </c>
      <c r="D185" s="6"/>
      <c r="E185" s="6">
        <f>E58</f>
        <v>19407.900000000001</v>
      </c>
    </row>
    <row r="186" spans="1:5" hidden="1" x14ac:dyDescent="0.25">
      <c r="C186" s="6">
        <f>882.9+991.8</f>
        <v>1874.6999999999998</v>
      </c>
      <c r="D186" s="6"/>
      <c r="E186" s="6">
        <f>E98</f>
        <v>9411.9</v>
      </c>
    </row>
    <row r="187" spans="1:5" hidden="1" x14ac:dyDescent="0.25">
      <c r="C187" s="5">
        <v>246.9</v>
      </c>
      <c r="E187" s="6">
        <f>E118</f>
        <v>540.1</v>
      </c>
    </row>
    <row r="188" spans="1:5" hidden="1" x14ac:dyDescent="0.25">
      <c r="C188" s="5">
        <f>C184+C185+C186+C187</f>
        <v>65681.7</v>
      </c>
      <c r="E188" s="5">
        <f>E184+E185+E186+E187</f>
        <v>103463.5</v>
      </c>
    </row>
    <row r="189" spans="1:5" hidden="1" x14ac:dyDescent="0.25"/>
    <row r="190" spans="1:5" hidden="1" x14ac:dyDescent="0.25">
      <c r="E190" s="6">
        <f>E32+E62+E102+E122</f>
        <v>6724.9</v>
      </c>
    </row>
  </sheetData>
  <mergeCells count="45">
    <mergeCell ref="A163:B163"/>
    <mergeCell ref="A164:B164"/>
    <mergeCell ref="A157:B157"/>
    <mergeCell ref="A151:B151"/>
    <mergeCell ref="A152:B152"/>
    <mergeCell ref="A155:B155"/>
    <mergeCell ref="A156:B156"/>
    <mergeCell ref="A162:B162"/>
    <mergeCell ref="A11:A18"/>
    <mergeCell ref="A1:E1"/>
    <mergeCell ref="A2:E2"/>
    <mergeCell ref="A4:E4"/>
    <mergeCell ref="A5:E5"/>
    <mergeCell ref="A7:E7"/>
    <mergeCell ref="C8:D8"/>
    <mergeCell ref="A8:A9"/>
    <mergeCell ref="B8:B9"/>
    <mergeCell ref="E8:E9"/>
    <mergeCell ref="A6:E6"/>
    <mergeCell ref="A19:A23"/>
    <mergeCell ref="A24:A28"/>
    <mergeCell ref="A29:A33"/>
    <mergeCell ref="A34:A38"/>
    <mergeCell ref="A49:A53"/>
    <mergeCell ref="A44:A48"/>
    <mergeCell ref="A54:A58"/>
    <mergeCell ref="A39:A43"/>
    <mergeCell ref="A59:A63"/>
    <mergeCell ref="A64:A68"/>
    <mergeCell ref="A69:A73"/>
    <mergeCell ref="A74:A78"/>
    <mergeCell ref="A79:A83"/>
    <mergeCell ref="A89:A93"/>
    <mergeCell ref="A84:A88"/>
    <mergeCell ref="A94:A98"/>
    <mergeCell ref="A99:A103"/>
    <mergeCell ref="A109:A113"/>
    <mergeCell ref="A114:A118"/>
    <mergeCell ref="A104:A108"/>
    <mergeCell ref="A119:A123"/>
    <mergeCell ref="A124:A128"/>
    <mergeCell ref="A129:A133"/>
    <mergeCell ref="A134:A138"/>
    <mergeCell ref="A139:A143"/>
    <mergeCell ref="A144:A148"/>
  </mergeCells>
  <pageMargins left="0.9055118110236221" right="0.31496062992125984" top="0.55118110236220474" bottom="0.55118110236220474" header="0.31496062992125984" footer="0.31496062992125984"/>
  <pageSetup paperSize="9" scale="85" orientation="portrait" r:id="rId1"/>
  <rowBreaks count="4" manualBreakCount="4">
    <brk id="33" max="4" man="1"/>
    <brk id="68" max="4" man="1"/>
    <brk id="103" max="4" man="1"/>
    <brk id="13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15 таблица </vt:lpstr>
      <vt:lpstr>'15 таблица '!Заголовки_для_печати</vt:lpstr>
      <vt:lpstr>'15 таблица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Король О. В.</cp:lastModifiedBy>
  <cp:lastPrinted>2015-10-26T12:53:09Z</cp:lastPrinted>
  <dcterms:created xsi:type="dcterms:W3CDTF">2014-07-10T11:39:57Z</dcterms:created>
  <dcterms:modified xsi:type="dcterms:W3CDTF">2015-10-26T12:56:34Z</dcterms:modified>
</cp:coreProperties>
</file>