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20" windowWidth="14175" windowHeight="7620" activeTab="1"/>
  </bookViews>
  <sheets>
    <sheet name="Лист1" sheetId="1" r:id="rId1"/>
    <sheet name="Лист1 (уточн.)" sheetId="4" r:id="rId2"/>
  </sheets>
  <definedNames>
    <definedName name="_GoBack" localSheetId="0">'Лист1'!$A$128</definedName>
    <definedName name="_GoBack" localSheetId="1">'Лист1 (уточн.)'!$A$133</definedName>
    <definedName name="_xlnm.Print_Area" localSheetId="0">'Лист1'!$A$1:$E$138</definedName>
    <definedName name="_xlnm.Print_Area" localSheetId="1">'Лист1 (уточн.)'!$A$1:$E$143</definedName>
    <definedName name="_xlnm.Print_Titles" localSheetId="1">'Лист1 (уточн.)'!$6:$7</definedName>
  </definedNames>
  <calcPr calcId="144525"/>
</workbook>
</file>

<file path=xl/sharedStrings.xml><?xml version="1.0" encoding="utf-8"?>
<sst xmlns="http://schemas.openxmlformats.org/spreadsheetml/2006/main" count="371" uniqueCount="79">
  <si>
    <t>Таблица 14</t>
  </si>
  <si>
    <t>Сведения</t>
  </si>
  <si>
    <t>Статус</t>
  </si>
  <si>
    <t>Источники финансирования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</si>
  <si>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</si>
  <si>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</si>
  <si>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</si>
  <si>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</si>
  <si>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</si>
  <si>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 xml:space="preserve">Подпрограмма 1 </t>
  </si>
  <si>
    <t>Основное мероприятие 1.1</t>
  </si>
  <si>
    <t>Подпрограмма 2</t>
  </si>
  <si>
    <t>Основное мероприятие 2.1</t>
  </si>
  <si>
    <t>Основное мероприятие 2.2</t>
  </si>
  <si>
    <t xml:space="preserve">Начальник </t>
  </si>
  <si>
    <t xml:space="preserve">Начальник отдела </t>
  </si>
  <si>
    <t>СОГЛАСОВАНО :</t>
  </si>
  <si>
    <t>Начальник Финансового</t>
  </si>
  <si>
    <t>Наименование муниципальной программы, подпрограммы муниципальной программы, основного мероприятия, мероприятия ВЦП</t>
  </si>
  <si>
    <t>Объем расходов, предусмотренных муниципальной программой (тыс.руб.)</t>
  </si>
  <si>
    <t>Фактические расходы (тыс.руб.)</t>
  </si>
  <si>
    <t>Муниципальная программа</t>
  </si>
  <si>
    <t>"Дошкольное образование"</t>
  </si>
  <si>
    <t>Обеспечение гарантий предоставления доступного и качественного дошкольного образования</t>
  </si>
  <si>
    <t>Основное мероприятие 1.2</t>
  </si>
  <si>
    <t>Обеспечение первичных мер пожарной безопасности</t>
  </si>
  <si>
    <t xml:space="preserve">Основное мероприятие 1.3 </t>
  </si>
  <si>
    <t>Строительство дошкольных образовательных организаций в г.Волгодонске, в том числе разработка проектной документации</t>
  </si>
  <si>
    <t>«Общее образование»</t>
  </si>
  <si>
    <t>Обеспечение гарантий предоставления доступного и качественного общего образования</t>
  </si>
  <si>
    <t>Основное мероприятие 2.3</t>
  </si>
  <si>
    <t xml:space="preserve">Софинансирование расходов на оплату услуг доступа к информационно-телеккомуникационной сети «Интернет»
</t>
  </si>
  <si>
    <t>Основное мероприятие 2.4</t>
  </si>
  <si>
    <t>Софинансирование расходов на реализацию проекта «Всеобуч по плаванию»</t>
  </si>
  <si>
    <t>Основное мероприятие 2.5</t>
  </si>
  <si>
    <t xml:space="preserve">Софинансирование расходов на мероприятия по устройству ограждений территорий муниципальных общеобразователь ных учреждений
</t>
  </si>
  <si>
    <t>Основное мероприятие 2.6</t>
  </si>
  <si>
    <t>Софинансирование расходов на организацию отдыха детей в каникулярное время</t>
  </si>
  <si>
    <t xml:space="preserve">Подпрограмма 3 </t>
  </si>
  <si>
    <t>«Дополнительное образование детей»</t>
  </si>
  <si>
    <t xml:space="preserve">Основное        
мероприятие 3.1 
</t>
  </si>
  <si>
    <t xml:space="preserve">Обеспечение гарантий предоставления доступного и качественного дополнительного образования детей
</t>
  </si>
  <si>
    <t>Основное мероприятие 3.2</t>
  </si>
  <si>
    <t>Подпрограмма 4</t>
  </si>
  <si>
    <t>«Охрана семьи и детства, другие вопросы в сфере образования»</t>
  </si>
  <si>
    <t>Осуществление психолого – педагогического, программно - методического сопровождения деятельности муниципальных бюджетных учреждений</t>
  </si>
  <si>
    <t xml:space="preserve">Основное мероприятие 4.2
</t>
  </si>
  <si>
    <t xml:space="preserve">Основное        
мероприятие  4.1 
</t>
  </si>
  <si>
    <t xml:space="preserve">Основное        
мероприятие 4.3 
</t>
  </si>
  <si>
    <t>Информационное, программное и материально-техническое обеспечение</t>
  </si>
  <si>
    <t>Основное мероприятие 4.4</t>
  </si>
  <si>
    <t>Обеспечение реализации подпрограммы</t>
  </si>
  <si>
    <t>Основное мероприятие 4.5</t>
  </si>
  <si>
    <t xml:space="preserve">Организация повышения квалификации </t>
  </si>
  <si>
    <t xml:space="preserve">Основное мероприятие 4.6 </t>
  </si>
  <si>
    <t>Премии Мэра города Волгодонска лучшим педагогическим работникам муниципальных образовательных учреждений</t>
  </si>
  <si>
    <t xml:space="preserve">Управления образования г.Волгодонска  </t>
  </si>
  <si>
    <t>Н.В. Белан</t>
  </si>
  <si>
    <t xml:space="preserve">бухгалтерского учета и контроля </t>
  </si>
  <si>
    <t>С.Ю. Тупикина</t>
  </si>
  <si>
    <t>Н.В.Белякова</t>
  </si>
  <si>
    <t xml:space="preserve">управления г.Волгодонска  </t>
  </si>
  <si>
    <t>Муниципальная программа города Волгодонска "Развитие образования в городе Волгодонске"</t>
  </si>
  <si>
    <t xml:space="preserve">внебюджет </t>
  </si>
  <si>
    <t xml:space="preserve">бюджет  всего </t>
  </si>
  <si>
    <t xml:space="preserve">город </t>
  </si>
  <si>
    <t xml:space="preserve">область </t>
  </si>
  <si>
    <t xml:space="preserve">федеральный </t>
  </si>
  <si>
    <t xml:space="preserve">сады </t>
  </si>
  <si>
    <t xml:space="preserve">школы </t>
  </si>
  <si>
    <t xml:space="preserve">прочие </t>
  </si>
  <si>
    <t>доп образование и лагерь</t>
  </si>
  <si>
    <t>пожарка</t>
  </si>
  <si>
    <r>
      <t xml:space="preserve">об использовании областного бюджета, федерального, местного бюджетов и внебюджетных источников на реализацию </t>
    </r>
    <r>
      <rPr>
        <b/>
        <sz val="11"/>
        <color theme="1"/>
        <rFont val="Times New Roman"/>
        <family val="1"/>
      </rPr>
      <t xml:space="preserve"> муниципальной программы города Волгодонска "Развитие образования в городе Волгодонске"  на  01.07. 2014 г.</t>
    </r>
  </si>
  <si>
    <r>
      <t xml:space="preserve">об использовании областного бюджета, федерального, местного бюджетов и внебюджетных источников на реализацию </t>
    </r>
    <r>
      <rPr>
        <b/>
        <sz val="11"/>
        <color theme="1"/>
        <rFont val="Times New Roman"/>
        <family val="1"/>
      </rPr>
      <t xml:space="preserve"> муниципальной программы города Волгодонска "Развитие образования в городе Волгодонске"  на  01.10. 2014 г.</t>
    </r>
  </si>
  <si>
    <t xml:space="preserve">Основное мероприятие 1.4 </t>
  </si>
  <si>
    <t>Мероприятия по модернизации региональных систем дошкольного образования</t>
  </si>
  <si>
    <t>Начальник</t>
  </si>
  <si>
    <t xml:space="preserve">Н.В.Белан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</si>
</sst>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4" fontId="0" fillId="0" borderId="0" xfId="0" applyNumberFormat="1" applyFont="1" applyAlignment="1">
      <alignment wrapText="1"/>
    </xf>
    <xf numFmtId="4" fontId="5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view="pageBreakPreview" zoomScale="69" zoomScaleSheetLayoutView="69" workbookViewId="0" topLeftCell="A99">
      <selection activeCell="B127" sqref="B127"/>
    </sheetView>
  </sheetViews>
  <sheetFormatPr defaultColWidth="9.140625" defaultRowHeight="15"/>
  <cols>
    <col min="1" max="1" width="17.140625" style="1" customWidth="1"/>
    <col min="2" max="2" width="26.140625" style="1" customWidth="1"/>
    <col min="3" max="3" width="24.57421875" style="1" customWidth="1"/>
    <col min="4" max="4" width="18.28125" style="1" customWidth="1"/>
    <col min="5" max="5" width="15.140625" style="1" customWidth="1"/>
    <col min="6" max="6" width="11.7109375" style="1" customWidth="1"/>
    <col min="7" max="16384" width="9.140625" style="1" customWidth="1"/>
  </cols>
  <sheetData>
    <row r="1" spans="1:5" ht="15" hidden="1">
      <c r="A1" s="30" t="s">
        <v>0</v>
      </c>
      <c r="B1" s="30"/>
      <c r="C1" s="30"/>
      <c r="D1" s="30"/>
      <c r="E1" s="30"/>
    </row>
    <row r="2" spans="1:5" ht="15" hidden="1">
      <c r="A2" s="31"/>
      <c r="B2" s="31"/>
      <c r="C2" s="31"/>
      <c r="D2" s="31"/>
      <c r="E2" s="31"/>
    </row>
    <row r="3" spans="1:5" ht="15">
      <c r="A3" s="31" t="s">
        <v>1</v>
      </c>
      <c r="B3" s="31"/>
      <c r="C3" s="31"/>
      <c r="D3" s="31"/>
      <c r="E3" s="31"/>
    </row>
    <row r="4" spans="1:5" ht="48" customHeight="1">
      <c r="A4" s="31" t="s">
        <v>73</v>
      </c>
      <c r="B4" s="31"/>
      <c r="C4" s="31"/>
      <c r="D4" s="31"/>
      <c r="E4" s="31"/>
    </row>
    <row r="5" spans="1:5" ht="15">
      <c r="A5" s="32"/>
      <c r="B5" s="32"/>
      <c r="C5" s="32"/>
      <c r="D5" s="32"/>
      <c r="E5" s="32"/>
    </row>
    <row r="6" spans="1:5" ht="141.75" customHeight="1">
      <c r="A6" s="2" t="s">
        <v>2</v>
      </c>
      <c r="B6" s="3" t="s">
        <v>18</v>
      </c>
      <c r="C6" s="2" t="s">
        <v>3</v>
      </c>
      <c r="D6" s="3" t="s">
        <v>19</v>
      </c>
      <c r="E6" s="3" t="s">
        <v>20</v>
      </c>
    </row>
    <row r="7" spans="1:5" ht="15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5" ht="19.5" customHeight="1">
      <c r="A8" s="27" t="s">
        <v>21</v>
      </c>
      <c r="B8" s="27" t="s">
        <v>62</v>
      </c>
      <c r="C8" s="8" t="s">
        <v>4</v>
      </c>
      <c r="D8" s="9">
        <f>D13+D33+D68+D83</f>
        <v>1625587.9999999998</v>
      </c>
      <c r="E8" s="9">
        <f>E13+E33+E68+E83</f>
        <v>837050</v>
      </c>
    </row>
    <row r="9" spans="1:5" ht="17.25" customHeight="1">
      <c r="A9" s="28"/>
      <c r="B9" s="28"/>
      <c r="C9" s="8" t="s">
        <v>5</v>
      </c>
      <c r="D9" s="9">
        <f>D14+D34+D69+D84</f>
        <v>793387.7000000001</v>
      </c>
      <c r="E9" s="9">
        <f>E14+E34+E69+E84</f>
        <v>454308.6</v>
      </c>
    </row>
    <row r="10" spans="1:5" ht="17.25" customHeight="1">
      <c r="A10" s="28"/>
      <c r="B10" s="28"/>
      <c r="C10" s="8" t="s">
        <v>6</v>
      </c>
      <c r="D10" s="9">
        <f aca="true" t="shared" si="0" ref="D10:E12">D15+D35+D70+D85</f>
        <v>625.6</v>
      </c>
      <c r="E10" s="9">
        <f t="shared" si="0"/>
        <v>338.5</v>
      </c>
    </row>
    <row r="11" spans="1:5" ht="17.25" customHeight="1">
      <c r="A11" s="28"/>
      <c r="B11" s="28"/>
      <c r="C11" s="8" t="s">
        <v>7</v>
      </c>
      <c r="D11" s="9">
        <f t="shared" si="0"/>
        <v>685581.7</v>
      </c>
      <c r="E11" s="9">
        <f t="shared" si="0"/>
        <v>316721.2</v>
      </c>
    </row>
    <row r="12" spans="1:5" ht="32.25" customHeight="1">
      <c r="A12" s="29"/>
      <c r="B12" s="29"/>
      <c r="C12" s="8" t="s">
        <v>8</v>
      </c>
      <c r="D12" s="9">
        <f t="shared" si="0"/>
        <v>145993</v>
      </c>
      <c r="E12" s="9">
        <f t="shared" si="0"/>
        <v>65681.7</v>
      </c>
    </row>
    <row r="13" spans="1:5" ht="15">
      <c r="A13" s="26" t="s">
        <v>9</v>
      </c>
      <c r="B13" s="26" t="s">
        <v>22</v>
      </c>
      <c r="C13" s="8" t="s">
        <v>4</v>
      </c>
      <c r="D13" s="9">
        <f aca="true" t="shared" si="1" ref="D13:E17">D18+D23+D28</f>
        <v>694183.7</v>
      </c>
      <c r="E13" s="9">
        <f t="shared" si="1"/>
        <v>346925.6</v>
      </c>
    </row>
    <row r="14" spans="1:5" ht="19.5" customHeight="1">
      <c r="A14" s="26"/>
      <c r="B14" s="26"/>
      <c r="C14" s="8" t="s">
        <v>5</v>
      </c>
      <c r="D14" s="9">
        <f t="shared" si="1"/>
        <v>317536.39999999997</v>
      </c>
      <c r="E14" s="9">
        <f t="shared" si="1"/>
        <v>175525.9</v>
      </c>
    </row>
    <row r="15" spans="1:5" ht="19.5" customHeight="1">
      <c r="A15" s="26"/>
      <c r="B15" s="26"/>
      <c r="C15" s="8" t="s">
        <v>6</v>
      </c>
      <c r="D15" s="9">
        <f t="shared" si="1"/>
        <v>0</v>
      </c>
      <c r="E15" s="9">
        <f t="shared" si="1"/>
        <v>0</v>
      </c>
    </row>
    <row r="16" spans="1:5" ht="19.5" customHeight="1">
      <c r="A16" s="26"/>
      <c r="B16" s="26"/>
      <c r="C16" s="8" t="s">
        <v>7</v>
      </c>
      <c r="D16" s="9">
        <f t="shared" si="1"/>
        <v>266984.5</v>
      </c>
      <c r="E16" s="9">
        <f t="shared" si="1"/>
        <v>121285.6</v>
      </c>
    </row>
    <row r="17" spans="1:5" ht="28.5">
      <c r="A17" s="26"/>
      <c r="B17" s="26"/>
      <c r="C17" s="8" t="s">
        <v>8</v>
      </c>
      <c r="D17" s="9">
        <f t="shared" si="1"/>
        <v>109662.8</v>
      </c>
      <c r="E17" s="9">
        <f t="shared" si="1"/>
        <v>50114.1</v>
      </c>
    </row>
    <row r="18" spans="1:5" ht="15">
      <c r="A18" s="25" t="s">
        <v>10</v>
      </c>
      <c r="B18" s="25" t="s">
        <v>23</v>
      </c>
      <c r="C18" s="8" t="s">
        <v>4</v>
      </c>
      <c r="D18" s="9">
        <f>SUM(D19:D22)</f>
        <v>642293.4</v>
      </c>
      <c r="E18" s="9">
        <f>SUM(E19:E22)</f>
        <v>345425.3</v>
      </c>
    </row>
    <row r="19" spans="1:5" ht="15.75" customHeight="1">
      <c r="A19" s="25"/>
      <c r="B19" s="25"/>
      <c r="C19" s="10" t="s">
        <v>5</v>
      </c>
      <c r="D19" s="7">
        <v>287936.6</v>
      </c>
      <c r="E19" s="7">
        <f>164720.3+10647.7+157.9</f>
        <v>175525.9</v>
      </c>
    </row>
    <row r="20" spans="1:5" ht="15.75" customHeight="1">
      <c r="A20" s="25"/>
      <c r="B20" s="25"/>
      <c r="C20" s="10" t="s">
        <v>6</v>
      </c>
      <c r="D20" s="7">
        <v>0</v>
      </c>
      <c r="E20" s="7"/>
    </row>
    <row r="21" spans="1:5" ht="15.75" customHeight="1">
      <c r="A21" s="25"/>
      <c r="B21" s="25"/>
      <c r="C21" s="10" t="s">
        <v>7</v>
      </c>
      <c r="D21" s="7">
        <v>244694</v>
      </c>
      <c r="E21" s="7">
        <f>118246.1+1539.2</f>
        <v>119785.3</v>
      </c>
    </row>
    <row r="22" spans="1:5" ht="21" customHeight="1">
      <c r="A22" s="25"/>
      <c r="B22" s="25"/>
      <c r="C22" s="10" t="s">
        <v>8</v>
      </c>
      <c r="D22" s="7">
        <v>109662.8</v>
      </c>
      <c r="E22" s="7">
        <v>50114.1</v>
      </c>
    </row>
    <row r="23" spans="1:5" ht="15">
      <c r="A23" s="25" t="s">
        <v>24</v>
      </c>
      <c r="B23" s="25" t="s">
        <v>25</v>
      </c>
      <c r="C23" s="8" t="s">
        <v>4</v>
      </c>
      <c r="D23" s="9">
        <f>SUM(D24:D27)</f>
        <v>6070.1</v>
      </c>
      <c r="E23" s="9">
        <f>SUM(E24:E27)</f>
        <v>1500.3</v>
      </c>
    </row>
    <row r="24" spans="1:5" ht="15.75" customHeight="1">
      <c r="A24" s="25"/>
      <c r="B24" s="25"/>
      <c r="C24" s="10" t="s">
        <v>5</v>
      </c>
      <c r="D24" s="7">
        <v>0</v>
      </c>
      <c r="E24" s="7"/>
    </row>
    <row r="25" spans="1:5" ht="15.75" customHeight="1">
      <c r="A25" s="25"/>
      <c r="B25" s="25"/>
      <c r="C25" s="10" t="s">
        <v>6</v>
      </c>
      <c r="D25" s="7">
        <v>0</v>
      </c>
      <c r="E25" s="7"/>
    </row>
    <row r="26" spans="1:5" ht="15.75" customHeight="1">
      <c r="A26" s="25"/>
      <c r="B26" s="25"/>
      <c r="C26" s="10" t="s">
        <v>7</v>
      </c>
      <c r="D26" s="7">
        <v>6070.1</v>
      </c>
      <c r="E26" s="7">
        <f>1482.2+18.1</f>
        <v>1500.3</v>
      </c>
    </row>
    <row r="27" spans="1:5" ht="18.75" customHeight="1">
      <c r="A27" s="25"/>
      <c r="B27" s="25"/>
      <c r="C27" s="10" t="s">
        <v>8</v>
      </c>
      <c r="D27" s="7">
        <v>0</v>
      </c>
      <c r="E27" s="7"/>
    </row>
    <row r="28" spans="1:5" ht="16.5" customHeight="1">
      <c r="A28" s="25" t="s">
        <v>26</v>
      </c>
      <c r="B28" s="33" t="s">
        <v>27</v>
      </c>
      <c r="C28" s="8" t="s">
        <v>4</v>
      </c>
      <c r="D28" s="9">
        <f>SUM(D29:D32)</f>
        <v>45820.2</v>
      </c>
      <c r="E28" s="9">
        <f>SUM(E29:E32)</f>
        <v>0</v>
      </c>
    </row>
    <row r="29" spans="1:5" ht="16.5" customHeight="1">
      <c r="A29" s="25"/>
      <c r="B29" s="34"/>
      <c r="C29" s="10" t="s">
        <v>5</v>
      </c>
      <c r="D29" s="7">
        <v>29599.8</v>
      </c>
      <c r="E29" s="7"/>
    </row>
    <row r="30" spans="1:5" ht="16.5" customHeight="1">
      <c r="A30" s="25"/>
      <c r="B30" s="34"/>
      <c r="C30" s="10" t="s">
        <v>6</v>
      </c>
      <c r="D30" s="7">
        <v>0</v>
      </c>
      <c r="E30" s="7"/>
    </row>
    <row r="31" spans="1:5" ht="16.5" customHeight="1">
      <c r="A31" s="25"/>
      <c r="B31" s="34"/>
      <c r="C31" s="10" t="s">
        <v>7</v>
      </c>
      <c r="D31" s="7">
        <v>16220.4</v>
      </c>
      <c r="E31" s="7"/>
    </row>
    <row r="32" spans="1:5" ht="30.75" customHeight="1">
      <c r="A32" s="25"/>
      <c r="B32" s="35"/>
      <c r="C32" s="10" t="s">
        <v>8</v>
      </c>
      <c r="D32" s="7">
        <v>0</v>
      </c>
      <c r="E32" s="7"/>
    </row>
    <row r="33" spans="1:5" ht="15">
      <c r="A33" s="26" t="s">
        <v>11</v>
      </c>
      <c r="B33" s="26" t="s">
        <v>28</v>
      </c>
      <c r="C33" s="8" t="s">
        <v>4</v>
      </c>
      <c r="D33" s="9">
        <f>D38+D43+D48+D53+D58+D63</f>
        <v>681729.5</v>
      </c>
      <c r="E33" s="9">
        <f>E38+E43+E48+E53+E58+E63</f>
        <v>379650.4</v>
      </c>
    </row>
    <row r="34" spans="1:5" ht="17.25" customHeight="1">
      <c r="A34" s="26"/>
      <c r="B34" s="26"/>
      <c r="C34" s="8" t="s">
        <v>5</v>
      </c>
      <c r="D34" s="9">
        <f>D39+D44+D49+D54+D59+D64</f>
        <v>451880.00000000006</v>
      </c>
      <c r="E34" s="9">
        <f>E39+E44+E49+E54+E59+E64</f>
        <v>266544.60000000003</v>
      </c>
    </row>
    <row r="35" spans="1:5" ht="17.25" customHeight="1">
      <c r="A35" s="26"/>
      <c r="B35" s="26"/>
      <c r="C35" s="8" t="s">
        <v>6</v>
      </c>
      <c r="D35" s="9">
        <f aca="true" t="shared" si="2" ref="D35:E35">D40+D45+D50+D55+D60+D65</f>
        <v>0</v>
      </c>
      <c r="E35" s="9">
        <f t="shared" si="2"/>
        <v>0</v>
      </c>
    </row>
    <row r="36" spans="1:5" ht="17.25" customHeight="1">
      <c r="A36" s="26"/>
      <c r="B36" s="26"/>
      <c r="C36" s="8" t="s">
        <v>7</v>
      </c>
      <c r="D36" s="9">
        <f>D41+D46+D51+D56+D61+D66</f>
        <v>202079.80000000002</v>
      </c>
      <c r="E36" s="9">
        <f>E41+E46+E51+E56+E61+E66</f>
        <v>99659.8</v>
      </c>
    </row>
    <row r="37" spans="1:5" ht="29.25" customHeight="1">
      <c r="A37" s="26"/>
      <c r="B37" s="26"/>
      <c r="C37" s="8" t="s">
        <v>8</v>
      </c>
      <c r="D37" s="9">
        <f>D42+D47+D52+D57+D62+D67</f>
        <v>27769.7</v>
      </c>
      <c r="E37" s="9">
        <f>E42+E47+E52+E57+E62+E67</f>
        <v>13446</v>
      </c>
    </row>
    <row r="38" spans="1:5" ht="15">
      <c r="A38" s="25" t="s">
        <v>12</v>
      </c>
      <c r="B38" s="25" t="s">
        <v>29</v>
      </c>
      <c r="C38" s="8" t="s">
        <v>4</v>
      </c>
      <c r="D38" s="9">
        <f>SUM(D39:D42)</f>
        <v>653446.3</v>
      </c>
      <c r="E38" s="9">
        <f>SUM(E39:E42)</f>
        <v>375988.60000000003</v>
      </c>
    </row>
    <row r="39" spans="1:5" ht="18" customHeight="1">
      <c r="A39" s="25"/>
      <c r="B39" s="25"/>
      <c r="C39" s="10" t="s">
        <v>5</v>
      </c>
      <c r="D39" s="7">
        <v>438508.4</v>
      </c>
      <c r="E39" s="7">
        <f>1633.9+264493.7</f>
        <v>266127.60000000003</v>
      </c>
    </row>
    <row r="40" spans="1:5" ht="18" customHeight="1">
      <c r="A40" s="25"/>
      <c r="B40" s="25"/>
      <c r="C40" s="10" t="s">
        <v>6</v>
      </c>
      <c r="D40" s="7">
        <v>0</v>
      </c>
      <c r="E40" s="7"/>
    </row>
    <row r="41" spans="1:5" ht="18" customHeight="1">
      <c r="A41" s="25"/>
      <c r="B41" s="25"/>
      <c r="C41" s="10" t="s">
        <v>7</v>
      </c>
      <c r="D41" s="7">
        <v>187168.2</v>
      </c>
      <c r="E41" s="7">
        <f>80391.4+16023.6</f>
        <v>96415</v>
      </c>
    </row>
    <row r="42" spans="1:5" ht="22.5" customHeight="1">
      <c r="A42" s="25"/>
      <c r="B42" s="25"/>
      <c r="C42" s="10" t="s">
        <v>8</v>
      </c>
      <c r="D42" s="7">
        <v>27769.7</v>
      </c>
      <c r="E42" s="7">
        <v>13446</v>
      </c>
    </row>
    <row r="43" spans="1:5" ht="15">
      <c r="A43" s="25" t="s">
        <v>13</v>
      </c>
      <c r="B43" s="25" t="s">
        <v>25</v>
      </c>
      <c r="C43" s="8" t="s">
        <v>4</v>
      </c>
      <c r="D43" s="9">
        <f>SUM(D44:D47)</f>
        <v>7584.1</v>
      </c>
      <c r="E43" s="9">
        <f>SUM(E44:E47)</f>
        <v>909.8</v>
      </c>
    </row>
    <row r="44" spans="1:5" ht="16.5" customHeight="1">
      <c r="A44" s="25"/>
      <c r="B44" s="25"/>
      <c r="C44" s="10" t="s">
        <v>5</v>
      </c>
      <c r="D44" s="7">
        <v>0</v>
      </c>
      <c r="E44" s="7"/>
    </row>
    <row r="45" spans="1:5" ht="16.5" customHeight="1">
      <c r="A45" s="25"/>
      <c r="B45" s="25"/>
      <c r="C45" s="10" t="s">
        <v>6</v>
      </c>
      <c r="D45" s="7">
        <v>0</v>
      </c>
      <c r="E45" s="7"/>
    </row>
    <row r="46" spans="1:5" ht="16.5" customHeight="1">
      <c r="A46" s="25"/>
      <c r="B46" s="25"/>
      <c r="C46" s="10" t="s">
        <v>7</v>
      </c>
      <c r="D46" s="7">
        <v>7584.1</v>
      </c>
      <c r="E46" s="7">
        <v>909.8</v>
      </c>
    </row>
    <row r="47" spans="1:5" ht="18" customHeight="1">
      <c r="A47" s="25"/>
      <c r="B47" s="25"/>
      <c r="C47" s="10" t="s">
        <v>8</v>
      </c>
      <c r="D47" s="7">
        <v>0</v>
      </c>
      <c r="E47" s="7"/>
    </row>
    <row r="48" spans="1:5" ht="15">
      <c r="A48" s="25" t="s">
        <v>30</v>
      </c>
      <c r="B48" s="25" t="s">
        <v>31</v>
      </c>
      <c r="C48" s="8" t="s">
        <v>4</v>
      </c>
      <c r="D48" s="9">
        <f>SUM(D49:D52)</f>
        <v>905.9000000000001</v>
      </c>
      <c r="E48" s="9">
        <f>SUM(E49:E52)</f>
        <v>345.4</v>
      </c>
    </row>
    <row r="49" spans="1:5" ht="15">
      <c r="A49" s="25"/>
      <c r="B49" s="25"/>
      <c r="C49" s="10" t="s">
        <v>5</v>
      </c>
      <c r="D49" s="7">
        <v>585.2</v>
      </c>
      <c r="E49" s="7">
        <v>159.1</v>
      </c>
    </row>
    <row r="50" spans="1:5" ht="15">
      <c r="A50" s="25"/>
      <c r="B50" s="25"/>
      <c r="C50" s="10" t="s">
        <v>6</v>
      </c>
      <c r="D50" s="7">
        <v>0</v>
      </c>
      <c r="E50" s="7"/>
    </row>
    <row r="51" spans="1:5" ht="15">
      <c r="A51" s="25"/>
      <c r="B51" s="25"/>
      <c r="C51" s="10" t="s">
        <v>7</v>
      </c>
      <c r="D51" s="7">
        <v>320.7</v>
      </c>
      <c r="E51" s="7">
        <v>186.3</v>
      </c>
    </row>
    <row r="52" spans="1:5" ht="18.75" customHeight="1">
      <c r="A52" s="25"/>
      <c r="B52" s="25"/>
      <c r="C52" s="10" t="s">
        <v>8</v>
      </c>
      <c r="D52" s="7">
        <v>0</v>
      </c>
      <c r="E52" s="7"/>
    </row>
    <row r="53" spans="1:5" ht="15">
      <c r="A53" s="25" t="s">
        <v>32</v>
      </c>
      <c r="B53" s="25" t="s">
        <v>33</v>
      </c>
      <c r="C53" s="8" t="s">
        <v>4</v>
      </c>
      <c r="D53" s="9">
        <f>SUM(D54:D57)</f>
        <v>2077.1</v>
      </c>
      <c r="E53" s="9">
        <f>SUM(E54:E57)</f>
        <v>0</v>
      </c>
    </row>
    <row r="54" spans="1:5" ht="15">
      <c r="A54" s="25"/>
      <c r="B54" s="25"/>
      <c r="C54" s="10" t="s">
        <v>5</v>
      </c>
      <c r="D54" s="7">
        <v>1341.8</v>
      </c>
      <c r="E54" s="7">
        <v>0</v>
      </c>
    </row>
    <row r="55" spans="1:5" ht="15">
      <c r="A55" s="25"/>
      <c r="B55" s="25"/>
      <c r="C55" s="10" t="s">
        <v>6</v>
      </c>
      <c r="D55" s="7">
        <v>0</v>
      </c>
      <c r="E55" s="7"/>
    </row>
    <row r="56" spans="1:5" ht="15">
      <c r="A56" s="25"/>
      <c r="B56" s="25"/>
      <c r="C56" s="10" t="s">
        <v>7</v>
      </c>
      <c r="D56" s="7">
        <v>735.3</v>
      </c>
      <c r="E56" s="7">
        <v>0</v>
      </c>
    </row>
    <row r="57" spans="1:5" ht="18.75" customHeight="1">
      <c r="A57" s="25"/>
      <c r="B57" s="25"/>
      <c r="C57" s="10" t="s">
        <v>8</v>
      </c>
      <c r="D57" s="7">
        <v>0</v>
      </c>
      <c r="E57" s="7"/>
    </row>
    <row r="58" spans="1:5" ht="15">
      <c r="A58" s="25" t="s">
        <v>34</v>
      </c>
      <c r="B58" s="25" t="s">
        <v>35</v>
      </c>
      <c r="C58" s="8" t="s">
        <v>4</v>
      </c>
      <c r="D58" s="9">
        <f>SUM(D59:D62)</f>
        <v>9253.4</v>
      </c>
      <c r="E58" s="9">
        <f>SUM(E59:E62)</f>
        <v>0</v>
      </c>
    </row>
    <row r="59" spans="1:5" ht="15">
      <c r="A59" s="25"/>
      <c r="B59" s="25"/>
      <c r="C59" s="10" t="s">
        <v>5</v>
      </c>
      <c r="D59" s="7">
        <v>5977.7</v>
      </c>
      <c r="E59" s="7">
        <v>0</v>
      </c>
    </row>
    <row r="60" spans="1:5" ht="15">
      <c r="A60" s="25"/>
      <c r="B60" s="25"/>
      <c r="C60" s="10" t="s">
        <v>6</v>
      </c>
      <c r="D60" s="7">
        <v>0</v>
      </c>
      <c r="E60" s="7"/>
    </row>
    <row r="61" spans="1:5" ht="15">
      <c r="A61" s="25"/>
      <c r="B61" s="25"/>
      <c r="C61" s="10" t="s">
        <v>7</v>
      </c>
      <c r="D61" s="7">
        <v>3275.7</v>
      </c>
      <c r="E61" s="7">
        <v>0</v>
      </c>
    </row>
    <row r="62" spans="1:5" ht="35.25" customHeight="1">
      <c r="A62" s="25"/>
      <c r="B62" s="25"/>
      <c r="C62" s="10" t="s">
        <v>8</v>
      </c>
      <c r="D62" s="7">
        <v>0</v>
      </c>
      <c r="E62" s="7"/>
    </row>
    <row r="63" spans="1:5" ht="15">
      <c r="A63" s="25" t="s">
        <v>36</v>
      </c>
      <c r="B63" s="25" t="s">
        <v>37</v>
      </c>
      <c r="C63" s="8" t="s">
        <v>4</v>
      </c>
      <c r="D63" s="9">
        <f>SUM(D64:D67)</f>
        <v>8462.7</v>
      </c>
      <c r="E63" s="9">
        <f>SUM(E64:E67)</f>
        <v>2406.6</v>
      </c>
    </row>
    <row r="64" spans="1:5" ht="15">
      <c r="A64" s="25"/>
      <c r="B64" s="25"/>
      <c r="C64" s="10" t="s">
        <v>5</v>
      </c>
      <c r="D64" s="7">
        <v>5466.9</v>
      </c>
      <c r="E64" s="7">
        <v>257.9</v>
      </c>
    </row>
    <row r="65" spans="1:5" ht="15">
      <c r="A65" s="25"/>
      <c r="B65" s="25"/>
      <c r="C65" s="10" t="s">
        <v>6</v>
      </c>
      <c r="D65" s="7">
        <v>0</v>
      </c>
      <c r="E65" s="7"/>
    </row>
    <row r="66" spans="1:5" ht="15">
      <c r="A66" s="25"/>
      <c r="B66" s="25"/>
      <c r="C66" s="10" t="s">
        <v>7</v>
      </c>
      <c r="D66" s="7">
        <v>2995.8</v>
      </c>
      <c r="E66" s="7">
        <v>2148.7</v>
      </c>
    </row>
    <row r="67" spans="1:5" ht="18" customHeight="1">
      <c r="A67" s="25"/>
      <c r="B67" s="25"/>
      <c r="C67" s="10" t="s">
        <v>8</v>
      </c>
      <c r="D67" s="7">
        <v>0</v>
      </c>
      <c r="E67" s="7"/>
    </row>
    <row r="68" spans="1:5" ht="15">
      <c r="A68" s="26" t="s">
        <v>38</v>
      </c>
      <c r="B68" s="26" t="s">
        <v>39</v>
      </c>
      <c r="C68" s="8" t="s">
        <v>4</v>
      </c>
      <c r="D68" s="9">
        <f>D73+D78</f>
        <v>187740.09999999998</v>
      </c>
      <c r="E68" s="9">
        <f>E73+E78</f>
        <v>81018.3</v>
      </c>
    </row>
    <row r="69" spans="1:5" ht="15">
      <c r="A69" s="26"/>
      <c r="B69" s="26"/>
      <c r="C69" s="8" t="s">
        <v>5</v>
      </c>
      <c r="D69" s="9">
        <f aca="true" t="shared" si="3" ref="D69:E72">D74+D79</f>
        <v>0</v>
      </c>
      <c r="E69" s="9">
        <f t="shared" si="3"/>
        <v>0</v>
      </c>
    </row>
    <row r="70" spans="1:5" ht="15">
      <c r="A70" s="26"/>
      <c r="B70" s="26"/>
      <c r="C70" s="8" t="s">
        <v>6</v>
      </c>
      <c r="D70" s="9">
        <f t="shared" si="3"/>
        <v>0</v>
      </c>
      <c r="E70" s="9">
        <f t="shared" si="3"/>
        <v>0</v>
      </c>
    </row>
    <row r="71" spans="1:5" ht="15">
      <c r="A71" s="26"/>
      <c r="B71" s="26"/>
      <c r="C71" s="8" t="s">
        <v>7</v>
      </c>
      <c r="D71" s="9">
        <f t="shared" si="3"/>
        <v>179874.69999999998</v>
      </c>
      <c r="E71" s="9">
        <f t="shared" si="3"/>
        <v>79143.6</v>
      </c>
    </row>
    <row r="72" spans="1:5" ht="19.5" customHeight="1">
      <c r="A72" s="26"/>
      <c r="B72" s="26"/>
      <c r="C72" s="8" t="s">
        <v>8</v>
      </c>
      <c r="D72" s="9">
        <f t="shared" si="3"/>
        <v>7865.4</v>
      </c>
      <c r="E72" s="9">
        <f>E77+E82</f>
        <v>1874.7</v>
      </c>
    </row>
    <row r="73" spans="1:5" ht="15">
      <c r="A73" s="25" t="s">
        <v>40</v>
      </c>
      <c r="B73" s="25" t="s">
        <v>41</v>
      </c>
      <c r="C73" s="8" t="s">
        <v>4</v>
      </c>
      <c r="D73" s="9">
        <f>SUM(D74:D77)</f>
        <v>185664.3</v>
      </c>
      <c r="E73" s="9">
        <f>SUM(E74:E77)</f>
        <v>80769.40000000001</v>
      </c>
    </row>
    <row r="74" spans="1:5" ht="15">
      <c r="A74" s="25"/>
      <c r="B74" s="25"/>
      <c r="C74" s="10" t="s">
        <v>5</v>
      </c>
      <c r="D74" s="7">
        <v>0</v>
      </c>
      <c r="E74" s="7"/>
    </row>
    <row r="75" spans="1:5" ht="15">
      <c r="A75" s="25"/>
      <c r="B75" s="25"/>
      <c r="C75" s="10" t="s">
        <v>6</v>
      </c>
      <c r="D75" s="7">
        <v>0</v>
      </c>
      <c r="E75" s="7"/>
    </row>
    <row r="76" spans="1:5" ht="15">
      <c r="A76" s="25"/>
      <c r="B76" s="25"/>
      <c r="C76" s="10" t="s">
        <v>7</v>
      </c>
      <c r="D76" s="7">
        <v>177798.9</v>
      </c>
      <c r="E76" s="7">
        <f>74155.3+1333.5+1718.8+1687.1</f>
        <v>78894.70000000001</v>
      </c>
    </row>
    <row r="77" spans="1:5" ht="22.5" customHeight="1">
      <c r="A77" s="25"/>
      <c r="B77" s="25"/>
      <c r="C77" s="10" t="s">
        <v>8</v>
      </c>
      <c r="D77" s="7">
        <v>7865.4</v>
      </c>
      <c r="E77" s="7">
        <v>1874.7</v>
      </c>
    </row>
    <row r="78" spans="1:5" ht="15">
      <c r="A78" s="25" t="s">
        <v>42</v>
      </c>
      <c r="B78" s="25" t="s">
        <v>25</v>
      </c>
      <c r="C78" s="8" t="s">
        <v>4</v>
      </c>
      <c r="D78" s="9">
        <f>SUM(D79:D82)</f>
        <v>2075.8</v>
      </c>
      <c r="E78" s="9">
        <f>SUM(E79:E82)</f>
        <v>248.9</v>
      </c>
    </row>
    <row r="79" spans="1:5" ht="15">
      <c r="A79" s="25"/>
      <c r="B79" s="25"/>
      <c r="C79" s="10" t="s">
        <v>5</v>
      </c>
      <c r="D79" s="7">
        <v>0</v>
      </c>
      <c r="E79" s="7"/>
    </row>
    <row r="80" spans="1:5" ht="15">
      <c r="A80" s="25"/>
      <c r="B80" s="25"/>
      <c r="C80" s="10" t="s">
        <v>6</v>
      </c>
      <c r="D80" s="7">
        <v>0</v>
      </c>
      <c r="E80" s="7"/>
    </row>
    <row r="81" spans="1:5" ht="15">
      <c r="A81" s="25"/>
      <c r="B81" s="25"/>
      <c r="C81" s="10" t="s">
        <v>7</v>
      </c>
      <c r="D81" s="7">
        <v>2075.8</v>
      </c>
      <c r="E81" s="7">
        <f>224.6+20.9+3.4</f>
        <v>248.9</v>
      </c>
    </row>
    <row r="82" spans="1:5" ht="15.75" customHeight="1">
      <c r="A82" s="25"/>
      <c r="B82" s="25"/>
      <c r="C82" s="10" t="s">
        <v>8</v>
      </c>
      <c r="D82" s="7">
        <v>0</v>
      </c>
      <c r="E82" s="7"/>
    </row>
    <row r="83" spans="1:5" ht="15">
      <c r="A83" s="26" t="s">
        <v>43</v>
      </c>
      <c r="B83" s="26" t="s">
        <v>44</v>
      </c>
      <c r="C83" s="8" t="s">
        <v>4</v>
      </c>
      <c r="D83" s="9">
        <f>D88+D93+D98+D103+D108+D113</f>
        <v>61934.7</v>
      </c>
      <c r="E83" s="9">
        <f>E88+E93+E98+E103+E108+E113</f>
        <v>29455.699999999997</v>
      </c>
    </row>
    <row r="84" spans="1:5" ht="15">
      <c r="A84" s="26"/>
      <c r="B84" s="26"/>
      <c r="C84" s="8" t="s">
        <v>5</v>
      </c>
      <c r="D84" s="9">
        <f aca="true" t="shared" si="4" ref="D84:E87">D89+D94+D99+D104+D109+D114</f>
        <v>23971.3</v>
      </c>
      <c r="E84" s="9">
        <f t="shared" si="4"/>
        <v>12238.1</v>
      </c>
    </row>
    <row r="85" spans="1:5" ht="15">
      <c r="A85" s="26"/>
      <c r="B85" s="26"/>
      <c r="C85" s="8" t="s">
        <v>6</v>
      </c>
      <c r="D85" s="9">
        <f t="shared" si="4"/>
        <v>625.6</v>
      </c>
      <c r="E85" s="9">
        <f t="shared" si="4"/>
        <v>338.5</v>
      </c>
    </row>
    <row r="86" spans="1:5" ht="15.75" customHeight="1">
      <c r="A86" s="26"/>
      <c r="B86" s="26"/>
      <c r="C86" s="8" t="s">
        <v>7</v>
      </c>
      <c r="D86" s="9">
        <f t="shared" si="4"/>
        <v>36642.7</v>
      </c>
      <c r="E86" s="9">
        <f t="shared" si="4"/>
        <v>16632.199999999997</v>
      </c>
    </row>
    <row r="87" spans="1:5" ht="17.25" customHeight="1">
      <c r="A87" s="26"/>
      <c r="B87" s="26"/>
      <c r="C87" s="8" t="s">
        <v>8</v>
      </c>
      <c r="D87" s="9">
        <f>D92+D97+D102+D107+D112+D117</f>
        <v>695.1</v>
      </c>
      <c r="E87" s="9">
        <f t="shared" si="4"/>
        <v>246.9</v>
      </c>
    </row>
    <row r="88" spans="1:5" ht="15">
      <c r="A88" s="25" t="s">
        <v>47</v>
      </c>
      <c r="B88" s="25" t="s">
        <v>45</v>
      </c>
      <c r="C88" s="8" t="s">
        <v>4</v>
      </c>
      <c r="D88" s="9">
        <f>SUM(D89:D92)</f>
        <v>9640.6</v>
      </c>
      <c r="E88" s="9">
        <f>SUM(E89:E92)</f>
        <v>4601.299999999999</v>
      </c>
    </row>
    <row r="89" spans="1:5" ht="15">
      <c r="A89" s="25"/>
      <c r="B89" s="25"/>
      <c r="C89" s="10" t="s">
        <v>5</v>
      </c>
      <c r="D89" s="7">
        <v>0</v>
      </c>
      <c r="E89" s="7"/>
    </row>
    <row r="90" spans="1:5" ht="15">
      <c r="A90" s="25"/>
      <c r="B90" s="25"/>
      <c r="C90" s="10" t="s">
        <v>6</v>
      </c>
      <c r="D90" s="7">
        <v>0</v>
      </c>
      <c r="E90" s="7"/>
    </row>
    <row r="91" spans="1:5" ht="15">
      <c r="A91" s="25"/>
      <c r="B91" s="25"/>
      <c r="C91" s="10" t="s">
        <v>7</v>
      </c>
      <c r="D91" s="7">
        <v>8945.5</v>
      </c>
      <c r="E91" s="7">
        <v>4354.4</v>
      </c>
    </row>
    <row r="92" spans="1:5" ht="48.75" customHeight="1">
      <c r="A92" s="25"/>
      <c r="B92" s="25"/>
      <c r="C92" s="10" t="s">
        <v>8</v>
      </c>
      <c r="D92" s="7">
        <v>695.1</v>
      </c>
      <c r="E92" s="7">
        <v>246.9</v>
      </c>
    </row>
    <row r="93" spans="1:5" ht="15">
      <c r="A93" s="25" t="s">
        <v>46</v>
      </c>
      <c r="B93" s="25" t="s">
        <v>25</v>
      </c>
      <c r="C93" s="8" t="s">
        <v>4</v>
      </c>
      <c r="D93" s="9">
        <f>SUM(D94:D97)</f>
        <v>136.2</v>
      </c>
      <c r="E93" s="9">
        <f>SUM(E94:E97)</f>
        <v>65.6</v>
      </c>
    </row>
    <row r="94" spans="1:5" ht="15">
      <c r="A94" s="25"/>
      <c r="B94" s="25"/>
      <c r="C94" s="10" t="s">
        <v>5</v>
      </c>
      <c r="D94" s="7">
        <v>0</v>
      </c>
      <c r="E94" s="7"/>
    </row>
    <row r="95" spans="1:5" ht="15">
      <c r="A95" s="25"/>
      <c r="B95" s="25"/>
      <c r="C95" s="10" t="s">
        <v>6</v>
      </c>
      <c r="D95" s="7">
        <v>0</v>
      </c>
      <c r="E95" s="7"/>
    </row>
    <row r="96" spans="1:5" ht="15">
      <c r="A96" s="25"/>
      <c r="B96" s="25"/>
      <c r="C96" s="10" t="s">
        <v>7</v>
      </c>
      <c r="D96" s="7">
        <v>136.2</v>
      </c>
      <c r="E96" s="7">
        <f>6.2+59.4</f>
        <v>65.6</v>
      </c>
    </row>
    <row r="97" spans="1:5" ht="18" customHeight="1">
      <c r="A97" s="25"/>
      <c r="B97" s="25"/>
      <c r="C97" s="10" t="s">
        <v>8</v>
      </c>
      <c r="D97" s="7">
        <v>0</v>
      </c>
      <c r="E97" s="7"/>
    </row>
    <row r="98" spans="1:5" ht="15">
      <c r="A98" s="25" t="s">
        <v>48</v>
      </c>
      <c r="B98" s="25" t="s">
        <v>49</v>
      </c>
      <c r="C98" s="8" t="s">
        <v>4</v>
      </c>
      <c r="D98" s="9">
        <f>SUM(D99:D102)</f>
        <v>978.7</v>
      </c>
      <c r="E98" s="9">
        <f>SUM(E99:E102)</f>
        <v>495.6</v>
      </c>
    </row>
    <row r="99" spans="1:5" ht="15">
      <c r="A99" s="25"/>
      <c r="B99" s="25"/>
      <c r="C99" s="10" t="s">
        <v>5</v>
      </c>
      <c r="D99" s="7">
        <v>0</v>
      </c>
      <c r="E99" s="7"/>
    </row>
    <row r="100" spans="1:5" ht="15">
      <c r="A100" s="25"/>
      <c r="B100" s="25"/>
      <c r="C100" s="10" t="s">
        <v>6</v>
      </c>
      <c r="D100" s="7">
        <v>0</v>
      </c>
      <c r="E100" s="7"/>
    </row>
    <row r="101" spans="1:5" ht="15">
      <c r="A101" s="25"/>
      <c r="B101" s="25"/>
      <c r="C101" s="10" t="s">
        <v>7</v>
      </c>
      <c r="D101" s="7">
        <v>978.7</v>
      </c>
      <c r="E101" s="7">
        <v>495.6</v>
      </c>
    </row>
    <row r="102" spans="1:5" ht="15.75" customHeight="1">
      <c r="A102" s="25"/>
      <c r="B102" s="25"/>
      <c r="C102" s="10" t="s">
        <v>8</v>
      </c>
      <c r="D102" s="7">
        <v>0</v>
      </c>
      <c r="E102" s="7"/>
    </row>
    <row r="103" spans="1:5" ht="15">
      <c r="A103" s="25" t="s">
        <v>50</v>
      </c>
      <c r="B103" s="25" t="s">
        <v>51</v>
      </c>
      <c r="C103" s="8" t="s">
        <v>4</v>
      </c>
      <c r="D103" s="9">
        <f>SUM(D104:D107)</f>
        <v>50602.2</v>
      </c>
      <c r="E103" s="9">
        <f>SUM(E104:E107)</f>
        <v>24226.1</v>
      </c>
    </row>
    <row r="104" spans="1:5" ht="15">
      <c r="A104" s="25"/>
      <c r="B104" s="25"/>
      <c r="C104" s="10" t="s">
        <v>5</v>
      </c>
      <c r="D104" s="7">
        <v>23971.3</v>
      </c>
      <c r="E104" s="7">
        <f>10018.3+443.6+150+96.5+34.5+1495.2</f>
        <v>12238.1</v>
      </c>
    </row>
    <row r="105" spans="1:5" ht="15">
      <c r="A105" s="25"/>
      <c r="B105" s="25"/>
      <c r="C105" s="10" t="s">
        <v>6</v>
      </c>
      <c r="D105" s="7">
        <v>625.6</v>
      </c>
      <c r="E105" s="7">
        <v>338.5</v>
      </c>
    </row>
    <row r="106" spans="1:5" ht="15">
      <c r="A106" s="25"/>
      <c r="B106" s="25"/>
      <c r="C106" s="10" t="s">
        <v>7</v>
      </c>
      <c r="D106" s="7">
        <v>26005.3</v>
      </c>
      <c r="E106" s="7">
        <f>47.5+600.6+4652.6+912.2+21.4+30+514.5+4633.4+8.5+228.8</f>
        <v>11649.5</v>
      </c>
    </row>
    <row r="107" spans="1:5" ht="18.75" customHeight="1">
      <c r="A107" s="25"/>
      <c r="B107" s="25"/>
      <c r="C107" s="10" t="s">
        <v>8</v>
      </c>
      <c r="D107" s="7">
        <v>0</v>
      </c>
      <c r="E107" s="7"/>
    </row>
    <row r="108" spans="1:5" ht="15">
      <c r="A108" s="25" t="s">
        <v>52</v>
      </c>
      <c r="B108" s="25" t="s">
        <v>53</v>
      </c>
      <c r="C108" s="8" t="s">
        <v>4</v>
      </c>
      <c r="D108" s="9">
        <f>SUM(D109:D112)</f>
        <v>88.8</v>
      </c>
      <c r="E108" s="9">
        <f>SUM(E109:E112)</f>
        <v>67.1</v>
      </c>
    </row>
    <row r="109" spans="1:5" ht="15">
      <c r="A109" s="25"/>
      <c r="B109" s="25"/>
      <c r="C109" s="10" t="s">
        <v>5</v>
      </c>
      <c r="D109" s="7">
        <v>0</v>
      </c>
      <c r="E109" s="7"/>
    </row>
    <row r="110" spans="1:5" ht="15">
      <c r="A110" s="25"/>
      <c r="B110" s="25"/>
      <c r="C110" s="10" t="s">
        <v>6</v>
      </c>
      <c r="D110" s="7">
        <v>0</v>
      </c>
      <c r="E110" s="7"/>
    </row>
    <row r="111" spans="1:5" ht="15">
      <c r="A111" s="25"/>
      <c r="B111" s="25"/>
      <c r="C111" s="10" t="s">
        <v>7</v>
      </c>
      <c r="D111" s="7">
        <v>88.8</v>
      </c>
      <c r="E111" s="7">
        <v>67.1</v>
      </c>
    </row>
    <row r="112" spans="1:5" ht="18" customHeight="1">
      <c r="A112" s="25"/>
      <c r="B112" s="25"/>
      <c r="C112" s="10" t="s">
        <v>8</v>
      </c>
      <c r="D112" s="7">
        <v>0</v>
      </c>
      <c r="E112" s="7"/>
    </row>
    <row r="113" spans="1:5" ht="15">
      <c r="A113" s="25" t="s">
        <v>54</v>
      </c>
      <c r="B113" s="25" t="s">
        <v>55</v>
      </c>
      <c r="C113" s="8" t="s">
        <v>4</v>
      </c>
      <c r="D113" s="9">
        <f>SUM(D114:D117)</f>
        <v>488.2</v>
      </c>
      <c r="E113" s="9">
        <f>SUM(E114:E117)</f>
        <v>0</v>
      </c>
    </row>
    <row r="114" spans="1:5" ht="15">
      <c r="A114" s="25"/>
      <c r="B114" s="25"/>
      <c r="C114" s="10" t="s">
        <v>5</v>
      </c>
      <c r="D114" s="7">
        <v>0</v>
      </c>
      <c r="E114" s="7"/>
    </row>
    <row r="115" spans="1:5" ht="15">
      <c r="A115" s="25"/>
      <c r="B115" s="25"/>
      <c r="C115" s="10" t="s">
        <v>6</v>
      </c>
      <c r="D115" s="7">
        <v>0</v>
      </c>
      <c r="E115" s="7"/>
    </row>
    <row r="116" spans="1:5" ht="15">
      <c r="A116" s="25"/>
      <c r="B116" s="25"/>
      <c r="C116" s="10" t="s">
        <v>7</v>
      </c>
      <c r="D116" s="7">
        <v>488.2</v>
      </c>
      <c r="E116" s="7">
        <v>0</v>
      </c>
    </row>
    <row r="117" spans="1:5" ht="61.5" customHeight="1">
      <c r="A117" s="25"/>
      <c r="B117" s="25"/>
      <c r="C117" s="10" t="s">
        <v>8</v>
      </c>
      <c r="D117" s="7">
        <v>0</v>
      </c>
      <c r="E117" s="7"/>
    </row>
    <row r="118" spans="1:5" ht="15">
      <c r="A118" s="5"/>
      <c r="B118" s="5"/>
      <c r="C118" s="5"/>
      <c r="D118" s="5"/>
      <c r="E118" s="5"/>
    </row>
    <row r="119" spans="1:5" ht="15">
      <c r="A119" s="5"/>
      <c r="B119" s="5"/>
      <c r="C119" s="5"/>
      <c r="D119" s="5"/>
      <c r="E119" s="5"/>
    </row>
    <row r="120" spans="1:5" ht="15">
      <c r="A120" s="24" t="s">
        <v>14</v>
      </c>
      <c r="B120" s="24"/>
      <c r="C120" s="4"/>
      <c r="D120" s="4"/>
      <c r="E120" s="4"/>
    </row>
    <row r="121" spans="1:5" ht="16.5" customHeight="1">
      <c r="A121" s="24" t="s">
        <v>56</v>
      </c>
      <c r="B121" s="24"/>
      <c r="C121" s="4"/>
      <c r="D121" s="4"/>
      <c r="E121" s="4" t="s">
        <v>57</v>
      </c>
    </row>
    <row r="122" spans="1:5" ht="16.5" customHeight="1">
      <c r="A122" s="4"/>
      <c r="B122" s="4"/>
      <c r="C122" s="4"/>
      <c r="D122" s="4"/>
      <c r="E122" s="4"/>
    </row>
    <row r="123" spans="1:5" ht="15">
      <c r="A123" s="4"/>
      <c r="B123" s="4"/>
      <c r="C123" s="4"/>
      <c r="D123" s="4"/>
      <c r="E123" s="4"/>
    </row>
    <row r="124" spans="1:5" ht="17.25" customHeight="1">
      <c r="A124" s="24" t="s">
        <v>15</v>
      </c>
      <c r="B124" s="24"/>
      <c r="C124" s="4"/>
      <c r="D124" s="4"/>
      <c r="E124" s="4"/>
    </row>
    <row r="125" spans="1:5" ht="17.25" customHeight="1">
      <c r="A125" s="24" t="s">
        <v>58</v>
      </c>
      <c r="B125" s="24"/>
      <c r="C125" s="4"/>
      <c r="D125" s="4"/>
      <c r="E125" s="4" t="s">
        <v>59</v>
      </c>
    </row>
    <row r="126" spans="1:5" ht="15">
      <c r="A126" s="4"/>
      <c r="B126" s="4"/>
      <c r="C126" s="4"/>
      <c r="D126" s="4"/>
      <c r="E126" s="4"/>
    </row>
    <row r="127" spans="1:5" ht="15">
      <c r="A127" s="4"/>
      <c r="B127" s="4"/>
      <c r="C127" s="4"/>
      <c r="D127" s="4"/>
      <c r="E127" s="4"/>
    </row>
    <row r="128" spans="1:5" ht="15">
      <c r="A128" s="4"/>
      <c r="B128" s="4"/>
      <c r="C128" s="4"/>
      <c r="D128" s="4"/>
      <c r="E128" s="4"/>
    </row>
    <row r="129" spans="1:5" ht="15">
      <c r="A129" s="4"/>
      <c r="B129" s="4"/>
      <c r="C129" s="4"/>
      <c r="D129" s="4"/>
      <c r="E129" s="4"/>
    </row>
    <row r="130" spans="1:5" ht="15">
      <c r="A130" s="4"/>
      <c r="B130" s="4"/>
      <c r="C130" s="4"/>
      <c r="D130" s="4"/>
      <c r="E130" s="4"/>
    </row>
    <row r="131" spans="1:5" ht="20.25" customHeight="1">
      <c r="A131" s="23" t="s">
        <v>16</v>
      </c>
      <c r="B131" s="23"/>
      <c r="C131" s="4"/>
      <c r="D131" s="4"/>
      <c r="E131" s="4"/>
    </row>
    <row r="132" spans="1:5" ht="15.75" customHeight="1">
      <c r="A132" s="24" t="s">
        <v>17</v>
      </c>
      <c r="B132" s="24"/>
      <c r="C132" s="4"/>
      <c r="D132" s="4"/>
      <c r="E132" s="4"/>
    </row>
    <row r="133" spans="1:5" ht="15.75" customHeight="1">
      <c r="A133" s="24" t="s">
        <v>61</v>
      </c>
      <c r="B133" s="24"/>
      <c r="C133" s="4"/>
      <c r="D133" s="4"/>
      <c r="E133" s="4" t="s">
        <v>60</v>
      </c>
    </row>
    <row r="134" spans="1:5" ht="15">
      <c r="A134" s="4"/>
      <c r="B134" s="4"/>
      <c r="C134" s="4"/>
      <c r="D134" s="4"/>
      <c r="E134" s="4"/>
    </row>
    <row r="135" spans="1:5" ht="15">
      <c r="A135" s="4"/>
      <c r="B135" s="4"/>
      <c r="C135" s="4"/>
      <c r="D135" s="4"/>
      <c r="E135" s="4"/>
    </row>
    <row r="136" ht="15" hidden="1">
      <c r="E136" s="6">
        <f>E137+E141</f>
        <v>837049.9999999999</v>
      </c>
    </row>
    <row r="137" spans="1:6" ht="15" hidden="1">
      <c r="A137" s="1" t="s">
        <v>64</v>
      </c>
      <c r="D137" s="6">
        <f>D138+D139+D140</f>
        <v>771368.3</v>
      </c>
      <c r="E137" s="6">
        <f>E138+E139+E140</f>
        <v>771368.2999999999</v>
      </c>
      <c r="F137" s="6">
        <f>D137-E137</f>
        <v>0</v>
      </c>
    </row>
    <row r="138" spans="1:6" ht="15" hidden="1">
      <c r="A138" s="1" t="s">
        <v>65</v>
      </c>
      <c r="D138" s="6">
        <v>316721.2</v>
      </c>
      <c r="E138" s="6">
        <f>E21+E26+E41+E46+E51+E66+E76+E81+E91+E96+E101+E106+E111</f>
        <v>316721.19999999995</v>
      </c>
      <c r="F138" s="6">
        <f aca="true" t="shared" si="5" ref="F138:F146">D138-E138</f>
        <v>0</v>
      </c>
    </row>
    <row r="139" spans="1:6" ht="15" hidden="1">
      <c r="A139" s="1" t="s">
        <v>66</v>
      </c>
      <c r="D139" s="6">
        <v>454308.6</v>
      </c>
      <c r="E139" s="6">
        <f>E19+E39+E49+E64+E104</f>
        <v>454308.6</v>
      </c>
      <c r="F139" s="6">
        <f t="shared" si="5"/>
        <v>0</v>
      </c>
    </row>
    <row r="140" spans="1:6" ht="15" hidden="1">
      <c r="A140" s="1" t="s">
        <v>67</v>
      </c>
      <c r="D140" s="6">
        <v>338.5</v>
      </c>
      <c r="E140" s="6">
        <f>E105</f>
        <v>338.5</v>
      </c>
      <c r="F140" s="6">
        <f t="shared" si="5"/>
        <v>0</v>
      </c>
    </row>
    <row r="141" spans="1:6" ht="15" hidden="1">
      <c r="A141" s="1" t="s">
        <v>63</v>
      </c>
      <c r="D141" s="6">
        <v>65681.7</v>
      </c>
      <c r="E141" s="6">
        <f>E142+E143+E144+E145</f>
        <v>65681.7</v>
      </c>
      <c r="F141" s="6">
        <f t="shared" si="5"/>
        <v>0</v>
      </c>
    </row>
    <row r="142" spans="1:6" ht="15" hidden="1">
      <c r="A142" s="1" t="s">
        <v>68</v>
      </c>
      <c r="D142" s="6">
        <v>50114.1</v>
      </c>
      <c r="E142" s="6">
        <f>E22</f>
        <v>50114.1</v>
      </c>
      <c r="F142" s="6">
        <f t="shared" si="5"/>
        <v>0</v>
      </c>
    </row>
    <row r="143" spans="1:6" ht="15" hidden="1">
      <c r="A143" s="1" t="s">
        <v>69</v>
      </c>
      <c r="D143" s="6">
        <v>13446</v>
      </c>
      <c r="E143" s="6">
        <f>E42</f>
        <v>13446</v>
      </c>
      <c r="F143" s="6">
        <f t="shared" si="5"/>
        <v>0</v>
      </c>
    </row>
    <row r="144" spans="1:6" ht="30" hidden="1">
      <c r="A144" s="1" t="s">
        <v>71</v>
      </c>
      <c r="D144" s="6">
        <f>882.9+991.8</f>
        <v>1874.6999999999998</v>
      </c>
      <c r="E144" s="6">
        <f>E77</f>
        <v>1874.7</v>
      </c>
      <c r="F144" s="6">
        <f t="shared" si="5"/>
        <v>0</v>
      </c>
    </row>
    <row r="145" spans="1:6" ht="15" hidden="1">
      <c r="A145" s="1" t="s">
        <v>70</v>
      </c>
      <c r="D145" s="1">
        <v>246.9</v>
      </c>
      <c r="E145" s="6">
        <f>E92</f>
        <v>246.9</v>
      </c>
      <c r="F145" s="1">
        <f t="shared" si="5"/>
        <v>0</v>
      </c>
    </row>
    <row r="146" spans="4:6" ht="15" hidden="1">
      <c r="D146" s="1">
        <f>D142+D143+D144+D145</f>
        <v>65681.7</v>
      </c>
      <c r="E146" s="1">
        <f>E142+E143+E144+E145</f>
        <v>65681.7</v>
      </c>
      <c r="F146" s="1">
        <f t="shared" si="5"/>
        <v>0</v>
      </c>
    </row>
    <row r="147" ht="15" hidden="1">
      <c r="A147" s="1" t="s">
        <v>72</v>
      </c>
    </row>
    <row r="148" ht="15" hidden="1">
      <c r="E148" s="6">
        <f>E26+E46+E81+E96</f>
        <v>2724.6</v>
      </c>
    </row>
  </sheetData>
  <mergeCells count="56">
    <mergeCell ref="A53:A57"/>
    <mergeCell ref="B53:B57"/>
    <mergeCell ref="A38:A42"/>
    <mergeCell ref="B38:B42"/>
    <mergeCell ref="A43:A47"/>
    <mergeCell ref="B43:B47"/>
    <mergeCell ref="A48:A52"/>
    <mergeCell ref="B48:B52"/>
    <mergeCell ref="A23:A27"/>
    <mergeCell ref="B23:B27"/>
    <mergeCell ref="A28:A32"/>
    <mergeCell ref="B28:B32"/>
    <mergeCell ref="A33:A37"/>
    <mergeCell ref="B33:B37"/>
    <mergeCell ref="A18:A22"/>
    <mergeCell ref="B18:B22"/>
    <mergeCell ref="A8:A12"/>
    <mergeCell ref="A1:E1"/>
    <mergeCell ref="A3:E3"/>
    <mergeCell ref="A4:E4"/>
    <mergeCell ref="A5:E5"/>
    <mergeCell ref="A2:E2"/>
    <mergeCell ref="B8:B12"/>
    <mergeCell ref="A13:A17"/>
    <mergeCell ref="B13:B17"/>
    <mergeCell ref="A58:A62"/>
    <mergeCell ref="B58:B62"/>
    <mergeCell ref="A63:A67"/>
    <mergeCell ref="B63:B67"/>
    <mergeCell ref="A68:A72"/>
    <mergeCell ref="B68:B72"/>
    <mergeCell ref="A73:A77"/>
    <mergeCell ref="B73:B77"/>
    <mergeCell ref="A78:A82"/>
    <mergeCell ref="B78:B82"/>
    <mergeCell ref="A83:A87"/>
    <mergeCell ref="B83:B87"/>
    <mergeCell ref="A88:A92"/>
    <mergeCell ref="B88:B92"/>
    <mergeCell ref="A93:A97"/>
    <mergeCell ref="B93:B97"/>
    <mergeCell ref="A98:A102"/>
    <mergeCell ref="B98:B102"/>
    <mergeCell ref="A103:A107"/>
    <mergeCell ref="B103:B107"/>
    <mergeCell ref="A108:A112"/>
    <mergeCell ref="B108:B112"/>
    <mergeCell ref="A113:A117"/>
    <mergeCell ref="B113:B117"/>
    <mergeCell ref="A131:B131"/>
    <mergeCell ref="A132:B132"/>
    <mergeCell ref="A133:B133"/>
    <mergeCell ref="A120:B120"/>
    <mergeCell ref="A121:B121"/>
    <mergeCell ref="A124:B124"/>
    <mergeCell ref="A125:B12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3" r:id="rId1"/>
  <rowBreaks count="3" manualBreakCount="3">
    <brk id="32" max="16383" man="1"/>
    <brk id="67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3"/>
  <sheetViews>
    <sheetView tabSelected="1" zoomScaleSheetLayoutView="69" workbookViewId="0" topLeftCell="A3">
      <selection activeCell="B128" sqref="B128"/>
    </sheetView>
  </sheetViews>
  <sheetFormatPr defaultColWidth="9.140625" defaultRowHeight="15"/>
  <cols>
    <col min="1" max="1" width="17.140625" style="1" customWidth="1"/>
    <col min="2" max="2" width="26.140625" style="1" customWidth="1"/>
    <col min="3" max="3" width="24.57421875" style="1" customWidth="1"/>
    <col min="4" max="4" width="18.28125" style="21" customWidth="1"/>
    <col min="5" max="5" width="15.140625" style="21" customWidth="1"/>
    <col min="6" max="6" width="11.7109375" style="1" customWidth="1"/>
    <col min="7" max="16384" width="9.140625" style="1" customWidth="1"/>
  </cols>
  <sheetData>
    <row r="1" spans="1:5" ht="15" hidden="1">
      <c r="A1" s="30" t="s">
        <v>0</v>
      </c>
      <c r="B1" s="30"/>
      <c r="C1" s="30"/>
      <c r="D1" s="30"/>
      <c r="E1" s="30"/>
    </row>
    <row r="2" spans="1:5" ht="15" hidden="1">
      <c r="A2" s="31"/>
      <c r="B2" s="31"/>
      <c r="C2" s="31"/>
      <c r="D2" s="31"/>
      <c r="E2" s="31"/>
    </row>
    <row r="3" spans="1:5" ht="15">
      <c r="A3" s="31" t="s">
        <v>1</v>
      </c>
      <c r="B3" s="31"/>
      <c r="C3" s="31"/>
      <c r="D3" s="31"/>
      <c r="E3" s="31"/>
    </row>
    <row r="4" spans="1:5" ht="48" customHeight="1">
      <c r="A4" s="31" t="s">
        <v>74</v>
      </c>
      <c r="B4" s="31"/>
      <c r="C4" s="31"/>
      <c r="D4" s="31"/>
      <c r="E4" s="31"/>
    </row>
    <row r="5" spans="1:5" ht="15">
      <c r="A5" s="32"/>
      <c r="B5" s="32"/>
      <c r="C5" s="32"/>
      <c r="D5" s="32"/>
      <c r="E5" s="32"/>
    </row>
    <row r="6" spans="1:5" ht="141.75" customHeight="1">
      <c r="A6" s="2" t="s">
        <v>2</v>
      </c>
      <c r="B6" s="3" t="s">
        <v>18</v>
      </c>
      <c r="C6" s="2" t="s">
        <v>3</v>
      </c>
      <c r="D6" s="18" t="s">
        <v>19</v>
      </c>
      <c r="E6" s="18" t="s">
        <v>20</v>
      </c>
    </row>
    <row r="7" spans="1:5" ht="15">
      <c r="A7" s="3">
        <v>1</v>
      </c>
      <c r="B7" s="3">
        <v>2</v>
      </c>
      <c r="C7" s="3">
        <v>3</v>
      </c>
      <c r="D7" s="18">
        <v>4</v>
      </c>
      <c r="E7" s="18">
        <v>5</v>
      </c>
    </row>
    <row r="8" spans="1:5" ht="19.5" customHeight="1">
      <c r="A8" s="27" t="s">
        <v>21</v>
      </c>
      <c r="B8" s="27" t="s">
        <v>62</v>
      </c>
      <c r="C8" s="13" t="s">
        <v>4</v>
      </c>
      <c r="D8" s="9">
        <f aca="true" t="shared" si="0" ref="D8:E12">D13+D38+D73+D88</f>
        <v>1650184.7999999998</v>
      </c>
      <c r="E8" s="9">
        <f t="shared" si="0"/>
        <v>1160746.9000000001</v>
      </c>
    </row>
    <row r="9" spans="1:7" ht="17.25" customHeight="1">
      <c r="A9" s="28"/>
      <c r="B9" s="28"/>
      <c r="C9" s="13" t="s">
        <v>5</v>
      </c>
      <c r="D9" s="9">
        <f t="shared" si="0"/>
        <v>793278.6</v>
      </c>
      <c r="E9" s="9">
        <f t="shared" si="0"/>
        <v>588858.1</v>
      </c>
      <c r="G9" s="6"/>
    </row>
    <row r="10" spans="1:5" ht="17.25" customHeight="1">
      <c r="A10" s="28"/>
      <c r="B10" s="28"/>
      <c r="C10" s="13" t="s">
        <v>6</v>
      </c>
      <c r="D10" s="9">
        <f t="shared" si="0"/>
        <v>16625.6</v>
      </c>
      <c r="E10" s="9">
        <f t="shared" si="0"/>
        <v>407.7</v>
      </c>
    </row>
    <row r="11" spans="1:7" ht="17.25" customHeight="1">
      <c r="A11" s="28"/>
      <c r="B11" s="28"/>
      <c r="C11" s="13" t="s">
        <v>7</v>
      </c>
      <c r="D11" s="9">
        <f t="shared" si="0"/>
        <v>693147</v>
      </c>
      <c r="E11" s="9">
        <f>E16+E41+E76+E91</f>
        <v>473790.5</v>
      </c>
      <c r="G11" s="17"/>
    </row>
    <row r="12" spans="1:5" ht="32.25" customHeight="1">
      <c r="A12" s="29"/>
      <c r="B12" s="29"/>
      <c r="C12" s="13" t="s">
        <v>8</v>
      </c>
      <c r="D12" s="9">
        <f t="shared" si="0"/>
        <v>147133.6</v>
      </c>
      <c r="E12" s="9">
        <f t="shared" si="0"/>
        <v>97690.6</v>
      </c>
    </row>
    <row r="13" spans="1:5" ht="15">
      <c r="A13" s="26" t="s">
        <v>9</v>
      </c>
      <c r="B13" s="26" t="s">
        <v>22</v>
      </c>
      <c r="C13" s="13" t="s">
        <v>4</v>
      </c>
      <c r="D13" s="9">
        <f>D18+D23+D28+D33</f>
        <v>716629.3999999999</v>
      </c>
      <c r="E13" s="9">
        <f aca="true" t="shared" si="1" ref="E13:E16">E18+E23+E28</f>
        <v>487229.2</v>
      </c>
    </row>
    <row r="14" spans="1:5" ht="19.5" customHeight="1">
      <c r="A14" s="26"/>
      <c r="B14" s="26"/>
      <c r="C14" s="13" t="s">
        <v>5</v>
      </c>
      <c r="D14" s="9">
        <f>D19+D24+D29+D34</f>
        <v>317536.39999999997</v>
      </c>
      <c r="E14" s="9">
        <f>E19+E24+E29</f>
        <v>227333.1</v>
      </c>
    </row>
    <row r="15" spans="1:5" ht="19.5" customHeight="1">
      <c r="A15" s="26"/>
      <c r="B15" s="26"/>
      <c r="C15" s="13" t="s">
        <v>6</v>
      </c>
      <c r="D15" s="9">
        <f>D20+D25+D30+D35</f>
        <v>16000</v>
      </c>
      <c r="E15" s="9">
        <f t="shared" si="1"/>
        <v>0</v>
      </c>
    </row>
    <row r="16" spans="1:5" ht="19.5" customHeight="1">
      <c r="A16" s="26"/>
      <c r="B16" s="26"/>
      <c r="C16" s="13" t="s">
        <v>7</v>
      </c>
      <c r="D16" s="9">
        <f>D21+D26+D31+D36</f>
        <v>273142.3</v>
      </c>
      <c r="E16" s="9">
        <f t="shared" si="1"/>
        <v>186156.5</v>
      </c>
    </row>
    <row r="17" spans="1:5" ht="28.5">
      <c r="A17" s="26"/>
      <c r="B17" s="26"/>
      <c r="C17" s="13" t="s">
        <v>8</v>
      </c>
      <c r="D17" s="9">
        <f>D22+D27+D32+D37</f>
        <v>109950.7</v>
      </c>
      <c r="E17" s="9">
        <f>E22+E27+E32</f>
        <v>73739.6</v>
      </c>
    </row>
    <row r="18" spans="1:5" ht="15">
      <c r="A18" s="25" t="s">
        <v>10</v>
      </c>
      <c r="B18" s="25" t="s">
        <v>23</v>
      </c>
      <c r="C18" s="13" t="s">
        <v>4</v>
      </c>
      <c r="D18" s="9">
        <f>SUM(D19:D22)</f>
        <v>644755.7</v>
      </c>
      <c r="E18" s="9">
        <f>SUM(E19:E22)</f>
        <v>481933.30000000005</v>
      </c>
    </row>
    <row r="19" spans="1:5" ht="15.75" customHeight="1">
      <c r="A19" s="25"/>
      <c r="B19" s="25"/>
      <c r="C19" s="12" t="s">
        <v>5</v>
      </c>
      <c r="D19" s="7">
        <v>287936.6</v>
      </c>
      <c r="E19" s="7">
        <f>216525.7+10649.4+158</f>
        <v>227333.1</v>
      </c>
    </row>
    <row r="20" spans="1:5" ht="15.75" customHeight="1">
      <c r="A20" s="25"/>
      <c r="B20" s="25"/>
      <c r="C20" s="12" t="s">
        <v>6</v>
      </c>
      <c r="D20" s="7">
        <v>0</v>
      </c>
      <c r="E20" s="7"/>
    </row>
    <row r="21" spans="1:5" ht="15.75" customHeight="1">
      <c r="A21" s="25"/>
      <c r="B21" s="25"/>
      <c r="C21" s="12" t="s">
        <v>7</v>
      </c>
      <c r="D21" s="7">
        <v>246868.4</v>
      </c>
      <c r="E21" s="7">
        <f>176310.4+4550.2</f>
        <v>180860.6</v>
      </c>
    </row>
    <row r="22" spans="1:5" ht="21" customHeight="1">
      <c r="A22" s="25"/>
      <c r="B22" s="25"/>
      <c r="C22" s="12" t="s">
        <v>8</v>
      </c>
      <c r="D22" s="7">
        <v>109950.7</v>
      </c>
      <c r="E22" s="7">
        <v>73739.6</v>
      </c>
    </row>
    <row r="23" spans="1:5" ht="15">
      <c r="A23" s="25" t="s">
        <v>24</v>
      </c>
      <c r="B23" s="25" t="s">
        <v>25</v>
      </c>
      <c r="C23" s="13" t="s">
        <v>4</v>
      </c>
      <c r="D23" s="9">
        <f>SUM(D24:D27)</f>
        <v>6053.5</v>
      </c>
      <c r="E23" s="9">
        <f>SUM(E24:E27)</f>
        <v>4032.1</v>
      </c>
    </row>
    <row r="24" spans="1:5" ht="15.75" customHeight="1">
      <c r="A24" s="25"/>
      <c r="B24" s="25"/>
      <c r="C24" s="12" t="s">
        <v>5</v>
      </c>
      <c r="D24" s="7">
        <v>0</v>
      </c>
      <c r="E24" s="7"/>
    </row>
    <row r="25" spans="1:5" ht="15.75" customHeight="1">
      <c r="A25" s="25"/>
      <c r="B25" s="25"/>
      <c r="C25" s="12" t="s">
        <v>6</v>
      </c>
      <c r="D25" s="7">
        <v>0</v>
      </c>
      <c r="E25" s="7"/>
    </row>
    <row r="26" spans="1:5" ht="15.75" customHeight="1">
      <c r="A26" s="25"/>
      <c r="B26" s="25"/>
      <c r="C26" s="12" t="s">
        <v>7</v>
      </c>
      <c r="D26" s="7">
        <v>6053.5</v>
      </c>
      <c r="E26" s="7">
        <f>2269+1763.1</f>
        <v>4032.1</v>
      </c>
    </row>
    <row r="27" spans="1:5" ht="18.75" customHeight="1">
      <c r="A27" s="25"/>
      <c r="B27" s="25"/>
      <c r="C27" s="12" t="s">
        <v>8</v>
      </c>
      <c r="D27" s="7">
        <v>0</v>
      </c>
      <c r="E27" s="7"/>
    </row>
    <row r="28" spans="1:5" ht="16.5" customHeight="1">
      <c r="A28" s="25" t="s">
        <v>26</v>
      </c>
      <c r="B28" s="33" t="s">
        <v>27</v>
      </c>
      <c r="C28" s="13" t="s">
        <v>4</v>
      </c>
      <c r="D28" s="9">
        <f>SUM(D29:D32)</f>
        <v>45820.2</v>
      </c>
      <c r="E28" s="9">
        <f>SUM(E29:E32)</f>
        <v>1263.8</v>
      </c>
    </row>
    <row r="29" spans="1:5" ht="16.5" customHeight="1">
      <c r="A29" s="25"/>
      <c r="B29" s="34"/>
      <c r="C29" s="12" t="s">
        <v>5</v>
      </c>
      <c r="D29" s="7">
        <v>29599.8</v>
      </c>
      <c r="E29" s="7"/>
    </row>
    <row r="30" spans="1:5" ht="16.5" customHeight="1">
      <c r="A30" s="25"/>
      <c r="B30" s="34"/>
      <c r="C30" s="12" t="s">
        <v>6</v>
      </c>
      <c r="D30" s="7">
        <v>0</v>
      </c>
      <c r="E30" s="7"/>
    </row>
    <row r="31" spans="1:5" ht="16.5" customHeight="1">
      <c r="A31" s="25"/>
      <c r="B31" s="34"/>
      <c r="C31" s="12" t="s">
        <v>7</v>
      </c>
      <c r="D31" s="7">
        <v>16220.4</v>
      </c>
      <c r="E31" s="7">
        <v>1263.8</v>
      </c>
    </row>
    <row r="32" spans="1:5" ht="30.75" customHeight="1">
      <c r="A32" s="25"/>
      <c r="B32" s="35"/>
      <c r="C32" s="12" t="s">
        <v>8</v>
      </c>
      <c r="D32" s="7">
        <v>0</v>
      </c>
      <c r="E32" s="7"/>
    </row>
    <row r="33" spans="1:5" ht="18.75" customHeight="1">
      <c r="A33" s="25" t="s">
        <v>75</v>
      </c>
      <c r="B33" s="33" t="s">
        <v>76</v>
      </c>
      <c r="C33" s="15" t="s">
        <v>4</v>
      </c>
      <c r="D33" s="9">
        <f>SUM(D34:D37)</f>
        <v>20000</v>
      </c>
      <c r="E33" s="9">
        <f>SUM(E34:E37)</f>
        <v>0</v>
      </c>
    </row>
    <row r="34" spans="1:5" ht="15" customHeight="1">
      <c r="A34" s="25"/>
      <c r="B34" s="34"/>
      <c r="C34" s="14" t="s">
        <v>5</v>
      </c>
      <c r="D34" s="7">
        <v>0</v>
      </c>
      <c r="E34" s="7"/>
    </row>
    <row r="35" spans="1:5" ht="15" customHeight="1">
      <c r="A35" s="25"/>
      <c r="B35" s="34"/>
      <c r="C35" s="14" t="s">
        <v>6</v>
      </c>
      <c r="D35" s="7">
        <v>16000</v>
      </c>
      <c r="E35" s="7"/>
    </row>
    <row r="36" spans="1:5" ht="15" customHeight="1">
      <c r="A36" s="25"/>
      <c r="B36" s="34"/>
      <c r="C36" s="14" t="s">
        <v>7</v>
      </c>
      <c r="D36" s="7">
        <v>4000</v>
      </c>
      <c r="E36" s="7">
        <v>0</v>
      </c>
    </row>
    <row r="37" spans="1:5" ht="15" customHeight="1">
      <c r="A37" s="25"/>
      <c r="B37" s="35"/>
      <c r="C37" s="14" t="s">
        <v>8</v>
      </c>
      <c r="D37" s="7">
        <v>0</v>
      </c>
      <c r="E37" s="7"/>
    </row>
    <row r="38" spans="1:5" ht="15">
      <c r="A38" s="26" t="s">
        <v>11</v>
      </c>
      <c r="B38" s="26" t="s">
        <v>28</v>
      </c>
      <c r="C38" s="13" t="s">
        <v>4</v>
      </c>
      <c r="D38" s="9">
        <f>D43+D48+D53+D58+D63+D68</f>
        <v>682726.5</v>
      </c>
      <c r="E38" s="9">
        <f>E43+E48+E53+E58+E63+E68</f>
        <v>502715.8000000001</v>
      </c>
    </row>
    <row r="39" spans="1:5" ht="17.25" customHeight="1">
      <c r="A39" s="26"/>
      <c r="B39" s="26"/>
      <c r="C39" s="13" t="s">
        <v>5</v>
      </c>
      <c r="D39" s="9">
        <f>D44+D49+D54+D59+D64+D69</f>
        <v>451880.00000000006</v>
      </c>
      <c r="E39" s="9">
        <f>E44+E49+E54+E59+E64+E69</f>
        <v>342620.30000000005</v>
      </c>
    </row>
    <row r="40" spans="1:5" ht="17.25" customHeight="1">
      <c r="A40" s="26"/>
      <c r="B40" s="26"/>
      <c r="C40" s="13" t="s">
        <v>6</v>
      </c>
      <c r="D40" s="9">
        <f aca="true" t="shared" si="2" ref="D40:E40">D45+D50+D55+D60+D65+D70</f>
        <v>0</v>
      </c>
      <c r="E40" s="9">
        <f t="shared" si="2"/>
        <v>0</v>
      </c>
    </row>
    <row r="41" spans="1:5" ht="17.25" customHeight="1">
      <c r="A41" s="26"/>
      <c r="B41" s="26"/>
      <c r="C41" s="13" t="s">
        <v>7</v>
      </c>
      <c r="D41" s="9">
        <f>D46+D51+D56+D61+D66+D71</f>
        <v>202541.2</v>
      </c>
      <c r="E41" s="9">
        <f>E46+E51+E56+E61+E66+E71</f>
        <v>143724.80000000002</v>
      </c>
    </row>
    <row r="42" spans="1:5" ht="29.25" customHeight="1">
      <c r="A42" s="26"/>
      <c r="B42" s="26"/>
      <c r="C42" s="13" t="s">
        <v>8</v>
      </c>
      <c r="D42" s="9">
        <f>D47+D52+D57+D62+D67+D72</f>
        <v>28305.3</v>
      </c>
      <c r="E42" s="9">
        <f>E47+E52+E57+E62+E67+E72</f>
        <v>16370.7</v>
      </c>
    </row>
    <row r="43" spans="1:5" ht="15">
      <c r="A43" s="25" t="s">
        <v>12</v>
      </c>
      <c r="B43" s="25" t="s">
        <v>29</v>
      </c>
      <c r="C43" s="13" t="s">
        <v>4</v>
      </c>
      <c r="D43" s="9">
        <f>SUM(D44:D47)</f>
        <v>654711.3</v>
      </c>
      <c r="E43" s="9">
        <f>SUM(E44:E47)</f>
        <v>485572.10000000003</v>
      </c>
    </row>
    <row r="44" spans="1:5" ht="18" customHeight="1">
      <c r="A44" s="25"/>
      <c r="B44" s="25"/>
      <c r="C44" s="12" t="s">
        <v>5</v>
      </c>
      <c r="D44" s="7">
        <v>438508.4</v>
      </c>
      <c r="E44" s="7">
        <f>1633.9+334963.9</f>
        <v>336597.80000000005</v>
      </c>
    </row>
    <row r="45" spans="1:5" ht="18" customHeight="1">
      <c r="A45" s="25"/>
      <c r="B45" s="25"/>
      <c r="C45" s="12" t="s">
        <v>6</v>
      </c>
      <c r="D45" s="7">
        <v>0</v>
      </c>
      <c r="E45" s="7"/>
    </row>
    <row r="46" spans="1:5" ht="18" customHeight="1">
      <c r="A46" s="25"/>
      <c r="B46" s="25"/>
      <c r="C46" s="12" t="s">
        <v>7</v>
      </c>
      <c r="D46" s="7">
        <v>187897.6</v>
      </c>
      <c r="E46" s="7">
        <f>111229.6+21374</f>
        <v>132603.6</v>
      </c>
    </row>
    <row r="47" spans="1:5" ht="22.5" customHeight="1">
      <c r="A47" s="25"/>
      <c r="B47" s="25"/>
      <c r="C47" s="12" t="s">
        <v>8</v>
      </c>
      <c r="D47" s="7">
        <v>28305.3</v>
      </c>
      <c r="E47" s="7">
        <v>16370.7</v>
      </c>
    </row>
    <row r="48" spans="1:5" ht="15">
      <c r="A48" s="25" t="s">
        <v>13</v>
      </c>
      <c r="B48" s="25" t="s">
        <v>25</v>
      </c>
      <c r="C48" s="13" t="s">
        <v>4</v>
      </c>
      <c r="D48" s="9">
        <f>SUM(D49:D52)</f>
        <v>7316.1</v>
      </c>
      <c r="E48" s="9">
        <f>SUM(E49:E52)</f>
        <v>5952.9</v>
      </c>
    </row>
    <row r="49" spans="1:5" ht="16.5" customHeight="1">
      <c r="A49" s="25"/>
      <c r="B49" s="25"/>
      <c r="C49" s="12" t="s">
        <v>5</v>
      </c>
      <c r="D49" s="7">
        <v>0</v>
      </c>
      <c r="E49" s="7"/>
    </row>
    <row r="50" spans="1:5" ht="16.5" customHeight="1">
      <c r="A50" s="25"/>
      <c r="B50" s="25"/>
      <c r="C50" s="12" t="s">
        <v>6</v>
      </c>
      <c r="D50" s="7">
        <v>0</v>
      </c>
      <c r="E50" s="7"/>
    </row>
    <row r="51" spans="1:5" ht="16.5" customHeight="1">
      <c r="A51" s="25"/>
      <c r="B51" s="25"/>
      <c r="C51" s="12" t="s">
        <v>7</v>
      </c>
      <c r="D51" s="7">
        <v>7316.1</v>
      </c>
      <c r="E51" s="7">
        <v>5952.9</v>
      </c>
    </row>
    <row r="52" spans="1:5" ht="18" customHeight="1">
      <c r="A52" s="25"/>
      <c r="B52" s="25"/>
      <c r="C52" s="12" t="s">
        <v>8</v>
      </c>
      <c r="D52" s="7">
        <v>0</v>
      </c>
      <c r="E52" s="7"/>
    </row>
    <row r="53" spans="1:5" ht="15">
      <c r="A53" s="25" t="s">
        <v>30</v>
      </c>
      <c r="B53" s="25" t="s">
        <v>31</v>
      </c>
      <c r="C53" s="13" t="s">
        <v>4</v>
      </c>
      <c r="D53" s="9">
        <f>SUM(D54:D57)</f>
        <v>905.9000000000001</v>
      </c>
      <c r="E53" s="9">
        <f>SUM(E54:E57)</f>
        <v>549.9</v>
      </c>
    </row>
    <row r="54" spans="1:5" ht="15">
      <c r="A54" s="25"/>
      <c r="B54" s="25"/>
      <c r="C54" s="12" t="s">
        <v>5</v>
      </c>
      <c r="D54" s="7">
        <v>585.2</v>
      </c>
      <c r="E54" s="7">
        <v>358.7</v>
      </c>
    </row>
    <row r="55" spans="1:5" ht="15">
      <c r="A55" s="25"/>
      <c r="B55" s="25"/>
      <c r="C55" s="12" t="s">
        <v>6</v>
      </c>
      <c r="D55" s="7">
        <v>0</v>
      </c>
      <c r="E55" s="7"/>
    </row>
    <row r="56" spans="1:5" ht="15">
      <c r="A56" s="25"/>
      <c r="B56" s="25"/>
      <c r="C56" s="12" t="s">
        <v>7</v>
      </c>
      <c r="D56" s="7">
        <v>320.7</v>
      </c>
      <c r="E56" s="7">
        <v>191.2</v>
      </c>
    </row>
    <row r="57" spans="1:5" ht="18.75" customHeight="1">
      <c r="A57" s="25"/>
      <c r="B57" s="25"/>
      <c r="C57" s="12" t="s">
        <v>8</v>
      </c>
      <c r="D57" s="7">
        <v>0</v>
      </c>
      <c r="E57" s="7"/>
    </row>
    <row r="58" spans="1:5" ht="15">
      <c r="A58" s="25" t="s">
        <v>32</v>
      </c>
      <c r="B58" s="25" t="s">
        <v>33</v>
      </c>
      <c r="C58" s="13" t="s">
        <v>4</v>
      </c>
      <c r="D58" s="9">
        <f>SUM(D59:D62)</f>
        <v>2077.1</v>
      </c>
      <c r="E58" s="9">
        <f>SUM(E59:E62)</f>
        <v>0</v>
      </c>
    </row>
    <row r="59" spans="1:5" ht="15">
      <c r="A59" s="25"/>
      <c r="B59" s="25"/>
      <c r="C59" s="12" t="s">
        <v>5</v>
      </c>
      <c r="D59" s="7">
        <v>1341.8</v>
      </c>
      <c r="E59" s="7">
        <v>0</v>
      </c>
    </row>
    <row r="60" spans="1:5" ht="15">
      <c r="A60" s="25"/>
      <c r="B60" s="25"/>
      <c r="C60" s="12" t="s">
        <v>6</v>
      </c>
      <c r="D60" s="7">
        <v>0</v>
      </c>
      <c r="E60" s="7"/>
    </row>
    <row r="61" spans="1:5" ht="15">
      <c r="A61" s="25"/>
      <c r="B61" s="25"/>
      <c r="C61" s="12" t="s">
        <v>7</v>
      </c>
      <c r="D61" s="7">
        <v>735.3</v>
      </c>
      <c r="E61" s="7">
        <v>0</v>
      </c>
    </row>
    <row r="62" spans="1:5" ht="18.75" customHeight="1">
      <c r="A62" s="25"/>
      <c r="B62" s="25"/>
      <c r="C62" s="12" t="s">
        <v>8</v>
      </c>
      <c r="D62" s="7">
        <v>0</v>
      </c>
      <c r="E62" s="7"/>
    </row>
    <row r="63" spans="1:5" ht="15">
      <c r="A63" s="25" t="s">
        <v>34</v>
      </c>
      <c r="B63" s="25" t="s">
        <v>35</v>
      </c>
      <c r="C63" s="13" t="s">
        <v>4</v>
      </c>
      <c r="D63" s="9">
        <f>SUM(D64:D67)</f>
        <v>9253.4</v>
      </c>
      <c r="E63" s="9">
        <f>SUM(E64:E67)</f>
        <v>2647.2</v>
      </c>
    </row>
    <row r="64" spans="1:5" ht="15">
      <c r="A64" s="25"/>
      <c r="B64" s="25"/>
      <c r="C64" s="12" t="s">
        <v>5</v>
      </c>
      <c r="D64" s="7">
        <v>5977.7</v>
      </c>
      <c r="E64" s="7">
        <v>560.7</v>
      </c>
    </row>
    <row r="65" spans="1:5" ht="15">
      <c r="A65" s="25"/>
      <c r="B65" s="25"/>
      <c r="C65" s="12" t="s">
        <v>6</v>
      </c>
      <c r="D65" s="7">
        <v>0</v>
      </c>
      <c r="E65" s="7"/>
    </row>
    <row r="66" spans="1:5" ht="15">
      <c r="A66" s="25"/>
      <c r="B66" s="25"/>
      <c r="C66" s="12" t="s">
        <v>7</v>
      </c>
      <c r="D66" s="7">
        <v>3275.7</v>
      </c>
      <c r="E66" s="7">
        <v>2086.5</v>
      </c>
    </row>
    <row r="67" spans="1:5" ht="35.25" customHeight="1">
      <c r="A67" s="25"/>
      <c r="B67" s="25"/>
      <c r="C67" s="12" t="s">
        <v>8</v>
      </c>
      <c r="D67" s="7">
        <v>0</v>
      </c>
      <c r="E67" s="7"/>
    </row>
    <row r="68" spans="1:5" ht="15">
      <c r="A68" s="25" t="s">
        <v>36</v>
      </c>
      <c r="B68" s="25" t="s">
        <v>37</v>
      </c>
      <c r="C68" s="13" t="s">
        <v>4</v>
      </c>
      <c r="D68" s="9">
        <f>SUM(D69:D72)</f>
        <v>8462.7</v>
      </c>
      <c r="E68" s="9">
        <f>SUM(E69:E72)</f>
        <v>7993.700000000001</v>
      </c>
    </row>
    <row r="69" spans="1:5" ht="15">
      <c r="A69" s="25"/>
      <c r="B69" s="25"/>
      <c r="C69" s="12" t="s">
        <v>5</v>
      </c>
      <c r="D69" s="7">
        <v>5466.9</v>
      </c>
      <c r="E69" s="7">
        <v>5103.1</v>
      </c>
    </row>
    <row r="70" spans="1:5" ht="15">
      <c r="A70" s="25"/>
      <c r="B70" s="25"/>
      <c r="C70" s="12" t="s">
        <v>6</v>
      </c>
      <c r="D70" s="7">
        <v>0</v>
      </c>
      <c r="E70" s="7"/>
    </row>
    <row r="71" spans="1:5" ht="15">
      <c r="A71" s="25"/>
      <c r="B71" s="25"/>
      <c r="C71" s="12" t="s">
        <v>7</v>
      </c>
      <c r="D71" s="7">
        <v>2995.8</v>
      </c>
      <c r="E71" s="7">
        <v>2890.6</v>
      </c>
    </row>
    <row r="72" spans="1:5" ht="18" customHeight="1">
      <c r="A72" s="25"/>
      <c r="B72" s="25"/>
      <c r="C72" s="12" t="s">
        <v>8</v>
      </c>
      <c r="D72" s="7">
        <v>0</v>
      </c>
      <c r="E72" s="7"/>
    </row>
    <row r="73" spans="1:5" ht="15">
      <c r="A73" s="26" t="s">
        <v>38</v>
      </c>
      <c r="B73" s="26" t="s">
        <v>39</v>
      </c>
      <c r="C73" s="13" t="s">
        <v>4</v>
      </c>
      <c r="D73" s="9">
        <f>D78+D83</f>
        <v>188960.5</v>
      </c>
      <c r="E73" s="9">
        <f>E78+E83</f>
        <v>125344.6</v>
      </c>
    </row>
    <row r="74" spans="1:5" ht="15">
      <c r="A74" s="26"/>
      <c r="B74" s="26"/>
      <c r="C74" s="13" t="s">
        <v>5</v>
      </c>
      <c r="D74" s="9">
        <f aca="true" t="shared" si="3" ref="D74:E77">D79+D84</f>
        <v>0</v>
      </c>
      <c r="E74" s="9">
        <f t="shared" si="3"/>
        <v>0</v>
      </c>
    </row>
    <row r="75" spans="1:5" ht="15">
      <c r="A75" s="26"/>
      <c r="B75" s="26"/>
      <c r="C75" s="13" t="s">
        <v>6</v>
      </c>
      <c r="D75" s="9">
        <f t="shared" si="3"/>
        <v>0</v>
      </c>
      <c r="E75" s="9">
        <f t="shared" si="3"/>
        <v>0</v>
      </c>
    </row>
    <row r="76" spans="1:5" ht="15">
      <c r="A76" s="26"/>
      <c r="B76" s="26"/>
      <c r="C76" s="13" t="s">
        <v>7</v>
      </c>
      <c r="D76" s="9">
        <f t="shared" si="3"/>
        <v>180778</v>
      </c>
      <c r="E76" s="9">
        <f t="shared" si="3"/>
        <v>118197.1</v>
      </c>
    </row>
    <row r="77" spans="1:5" ht="19.5" customHeight="1">
      <c r="A77" s="26"/>
      <c r="B77" s="26"/>
      <c r="C77" s="13" t="s">
        <v>8</v>
      </c>
      <c r="D77" s="9">
        <f t="shared" si="3"/>
        <v>8182.5</v>
      </c>
      <c r="E77" s="9">
        <f>E82+E87</f>
        <v>7147.5</v>
      </c>
    </row>
    <row r="78" spans="1:5" ht="15">
      <c r="A78" s="25" t="s">
        <v>40</v>
      </c>
      <c r="B78" s="25" t="s">
        <v>41</v>
      </c>
      <c r="C78" s="13" t="s">
        <v>4</v>
      </c>
      <c r="D78" s="9">
        <f>SUM(D79:D82)</f>
        <v>186364.5</v>
      </c>
      <c r="E78" s="9">
        <f>SUM(E79:E82)</f>
        <v>123636.8</v>
      </c>
    </row>
    <row r="79" spans="1:5" ht="15">
      <c r="A79" s="25"/>
      <c r="B79" s="25"/>
      <c r="C79" s="12" t="s">
        <v>5</v>
      </c>
      <c r="D79" s="7">
        <v>0</v>
      </c>
      <c r="E79" s="7"/>
    </row>
    <row r="80" spans="1:5" ht="15">
      <c r="A80" s="25"/>
      <c r="B80" s="25"/>
      <c r="C80" s="12" t="s">
        <v>6</v>
      </c>
      <c r="D80" s="7">
        <v>0</v>
      </c>
      <c r="E80" s="7"/>
    </row>
    <row r="81" spans="1:5" ht="15">
      <c r="A81" s="25"/>
      <c r="B81" s="25"/>
      <c r="C81" s="12" t="s">
        <v>7</v>
      </c>
      <c r="D81" s="7">
        <v>178182</v>
      </c>
      <c r="E81" s="7">
        <f>109129.5+1915.3+3068.6+2375.9</f>
        <v>116489.3</v>
      </c>
    </row>
    <row r="82" spans="1:5" ht="22.5" customHeight="1">
      <c r="A82" s="25"/>
      <c r="B82" s="25"/>
      <c r="C82" s="12" t="s">
        <v>8</v>
      </c>
      <c r="D82" s="7">
        <v>8182.5</v>
      </c>
      <c r="E82" s="7">
        <v>7147.5</v>
      </c>
    </row>
    <row r="83" spans="1:5" ht="15">
      <c r="A83" s="25" t="s">
        <v>42</v>
      </c>
      <c r="B83" s="25" t="s">
        <v>25</v>
      </c>
      <c r="C83" s="13" t="s">
        <v>4</v>
      </c>
      <c r="D83" s="9">
        <f>SUM(D84:D87)</f>
        <v>2596</v>
      </c>
      <c r="E83" s="9">
        <f>SUM(E84:E87)</f>
        <v>1707.8</v>
      </c>
    </row>
    <row r="84" spans="1:5" ht="15">
      <c r="A84" s="25"/>
      <c r="B84" s="25"/>
      <c r="C84" s="12" t="s">
        <v>5</v>
      </c>
      <c r="D84" s="7">
        <v>0</v>
      </c>
      <c r="E84" s="7"/>
    </row>
    <row r="85" spans="1:5" ht="15">
      <c r="A85" s="25"/>
      <c r="B85" s="25"/>
      <c r="C85" s="12" t="s">
        <v>6</v>
      </c>
      <c r="D85" s="7">
        <v>0</v>
      </c>
      <c r="E85" s="7"/>
    </row>
    <row r="86" spans="1:5" ht="15">
      <c r="A86" s="25"/>
      <c r="B86" s="25"/>
      <c r="C86" s="12" t="s">
        <v>7</v>
      </c>
      <c r="D86" s="7">
        <v>2596</v>
      </c>
      <c r="E86" s="7">
        <f>3.4+213+416.4+1075</f>
        <v>1707.8</v>
      </c>
    </row>
    <row r="87" spans="1:5" ht="15.75" customHeight="1">
      <c r="A87" s="25"/>
      <c r="B87" s="25"/>
      <c r="C87" s="12" t="s">
        <v>8</v>
      </c>
      <c r="D87" s="7">
        <v>0</v>
      </c>
      <c r="E87" s="7"/>
    </row>
    <row r="88" spans="1:5" ht="15">
      <c r="A88" s="26" t="s">
        <v>43</v>
      </c>
      <c r="B88" s="26" t="s">
        <v>44</v>
      </c>
      <c r="C88" s="13" t="s">
        <v>4</v>
      </c>
      <c r="D88" s="9">
        <f>D93+D98+D103+D108+D113+D118</f>
        <v>61868.399999999994</v>
      </c>
      <c r="E88" s="9">
        <f>E93+E98+E103+E108+E113+E118</f>
        <v>45457.3</v>
      </c>
    </row>
    <row r="89" spans="1:5" ht="15">
      <c r="A89" s="26"/>
      <c r="B89" s="26"/>
      <c r="C89" s="13" t="s">
        <v>5</v>
      </c>
      <c r="D89" s="9">
        <f aca="true" t="shared" si="4" ref="D89:E92">D94+D99+D104+D109+D114+D119</f>
        <v>23862.2</v>
      </c>
      <c r="E89" s="9">
        <f t="shared" si="4"/>
        <v>18904.7</v>
      </c>
    </row>
    <row r="90" spans="1:5" ht="15">
      <c r="A90" s="26"/>
      <c r="B90" s="26"/>
      <c r="C90" s="13" t="s">
        <v>6</v>
      </c>
      <c r="D90" s="9">
        <f t="shared" si="4"/>
        <v>625.6</v>
      </c>
      <c r="E90" s="9">
        <f t="shared" si="4"/>
        <v>407.7</v>
      </c>
    </row>
    <row r="91" spans="1:5" ht="15.75" customHeight="1">
      <c r="A91" s="26"/>
      <c r="B91" s="26"/>
      <c r="C91" s="13" t="s">
        <v>7</v>
      </c>
      <c r="D91" s="9">
        <f t="shared" si="4"/>
        <v>36685.5</v>
      </c>
      <c r="E91" s="9">
        <f t="shared" si="4"/>
        <v>25712.100000000002</v>
      </c>
    </row>
    <row r="92" spans="1:5" ht="17.25" customHeight="1">
      <c r="A92" s="26"/>
      <c r="B92" s="26"/>
      <c r="C92" s="13" t="s">
        <v>8</v>
      </c>
      <c r="D92" s="9">
        <f>D97+D102+D107+D112+D117+D122</f>
        <v>695.1</v>
      </c>
      <c r="E92" s="9">
        <f t="shared" si="4"/>
        <v>432.8</v>
      </c>
    </row>
    <row r="93" spans="1:5" ht="15">
      <c r="A93" s="25" t="s">
        <v>47</v>
      </c>
      <c r="B93" s="25" t="s">
        <v>45</v>
      </c>
      <c r="C93" s="13" t="s">
        <v>4</v>
      </c>
      <c r="D93" s="9">
        <f>SUM(D94:D97)</f>
        <v>9640.6</v>
      </c>
      <c r="E93" s="9">
        <f>SUM(E94:E97)</f>
        <v>6460</v>
      </c>
    </row>
    <row r="94" spans="1:5" ht="15">
      <c r="A94" s="25"/>
      <c r="B94" s="25"/>
      <c r="C94" s="12" t="s">
        <v>5</v>
      </c>
      <c r="D94" s="7">
        <v>0</v>
      </c>
      <c r="E94" s="7"/>
    </row>
    <row r="95" spans="1:5" ht="15">
      <c r="A95" s="25"/>
      <c r="B95" s="25"/>
      <c r="C95" s="12" t="s">
        <v>6</v>
      </c>
      <c r="D95" s="7">
        <v>0</v>
      </c>
      <c r="E95" s="7"/>
    </row>
    <row r="96" spans="1:5" ht="15">
      <c r="A96" s="25"/>
      <c r="B96" s="25"/>
      <c r="C96" s="12" t="s">
        <v>7</v>
      </c>
      <c r="D96" s="7">
        <v>8945.5</v>
      </c>
      <c r="E96" s="7">
        <v>6027.2</v>
      </c>
    </row>
    <row r="97" spans="1:5" ht="48.75" customHeight="1">
      <c r="A97" s="25"/>
      <c r="B97" s="25"/>
      <c r="C97" s="12" t="s">
        <v>8</v>
      </c>
      <c r="D97" s="7">
        <v>695.1</v>
      </c>
      <c r="E97" s="7">
        <v>432.8</v>
      </c>
    </row>
    <row r="98" spans="1:5" ht="15">
      <c r="A98" s="25" t="s">
        <v>46</v>
      </c>
      <c r="B98" s="25" t="s">
        <v>25</v>
      </c>
      <c r="C98" s="13" t="s">
        <v>4</v>
      </c>
      <c r="D98" s="9">
        <f>SUM(D99:D102)</f>
        <v>136.2</v>
      </c>
      <c r="E98" s="9">
        <f>SUM(E99:E102)</f>
        <v>93.10000000000001</v>
      </c>
    </row>
    <row r="99" spans="1:5" ht="15">
      <c r="A99" s="25"/>
      <c r="B99" s="25"/>
      <c r="C99" s="12" t="s">
        <v>5</v>
      </c>
      <c r="D99" s="7">
        <v>0</v>
      </c>
      <c r="E99" s="7"/>
    </row>
    <row r="100" spans="1:5" ht="15">
      <c r="A100" s="25"/>
      <c r="B100" s="25"/>
      <c r="C100" s="12" t="s">
        <v>6</v>
      </c>
      <c r="D100" s="7">
        <v>0</v>
      </c>
      <c r="E100" s="7"/>
    </row>
    <row r="101" spans="1:5" ht="15">
      <c r="A101" s="25"/>
      <c r="B101" s="25"/>
      <c r="C101" s="12" t="s">
        <v>7</v>
      </c>
      <c r="D101" s="7">
        <v>136.2</v>
      </c>
      <c r="E101" s="7">
        <f>19.7+73.4</f>
        <v>93.10000000000001</v>
      </c>
    </row>
    <row r="102" spans="1:5" ht="18" customHeight="1">
      <c r="A102" s="25"/>
      <c r="B102" s="25"/>
      <c r="C102" s="12" t="s">
        <v>8</v>
      </c>
      <c r="D102" s="7">
        <v>0</v>
      </c>
      <c r="E102" s="7"/>
    </row>
    <row r="103" spans="1:5" ht="15">
      <c r="A103" s="25" t="s">
        <v>48</v>
      </c>
      <c r="B103" s="25" t="s">
        <v>49</v>
      </c>
      <c r="C103" s="13" t="s">
        <v>4</v>
      </c>
      <c r="D103" s="9">
        <f>SUM(D104:D107)</f>
        <v>1000.7</v>
      </c>
      <c r="E103" s="9">
        <f>SUM(E104:E107)</f>
        <v>677.1</v>
      </c>
    </row>
    <row r="104" spans="1:5" ht="15">
      <c r="A104" s="25"/>
      <c r="B104" s="25"/>
      <c r="C104" s="12" t="s">
        <v>5</v>
      </c>
      <c r="D104" s="7">
        <v>0</v>
      </c>
      <c r="E104" s="7"/>
    </row>
    <row r="105" spans="1:5" ht="15">
      <c r="A105" s="25"/>
      <c r="B105" s="25"/>
      <c r="C105" s="12" t="s">
        <v>6</v>
      </c>
      <c r="D105" s="7">
        <v>0</v>
      </c>
      <c r="E105" s="7"/>
    </row>
    <row r="106" spans="1:5" ht="15">
      <c r="A106" s="25"/>
      <c r="B106" s="25"/>
      <c r="C106" s="12" t="s">
        <v>7</v>
      </c>
      <c r="D106" s="7">
        <v>1000.7</v>
      </c>
      <c r="E106" s="7">
        <v>677.1</v>
      </c>
    </row>
    <row r="107" spans="1:5" ht="15.75" customHeight="1">
      <c r="A107" s="25"/>
      <c r="B107" s="25"/>
      <c r="C107" s="12" t="s">
        <v>8</v>
      </c>
      <c r="D107" s="7">
        <v>0</v>
      </c>
      <c r="E107" s="7"/>
    </row>
    <row r="108" spans="1:5" ht="15">
      <c r="A108" s="25" t="s">
        <v>50</v>
      </c>
      <c r="B108" s="25" t="s">
        <v>51</v>
      </c>
      <c r="C108" s="13" t="s">
        <v>4</v>
      </c>
      <c r="D108" s="9">
        <f>SUM(D109:D112)</f>
        <v>50513.899999999994</v>
      </c>
      <c r="E108" s="9">
        <f>SUM(E109:E112)</f>
        <v>37784.100000000006</v>
      </c>
    </row>
    <row r="109" spans="1:8" ht="15">
      <c r="A109" s="25"/>
      <c r="B109" s="25"/>
      <c r="C109" s="12" t="s">
        <v>5</v>
      </c>
      <c r="D109" s="7">
        <v>23862.2</v>
      </c>
      <c r="E109" s="7">
        <f>15084+781.7+180+162.3+304.2+2392.5</f>
        <v>18904.7</v>
      </c>
      <c r="G109" s="16"/>
      <c r="H109" s="6"/>
    </row>
    <row r="110" spans="1:5" ht="15">
      <c r="A110" s="25"/>
      <c r="B110" s="25"/>
      <c r="C110" s="12" t="s">
        <v>6</v>
      </c>
      <c r="D110" s="7">
        <v>625.6</v>
      </c>
      <c r="E110" s="7">
        <v>407.7</v>
      </c>
    </row>
    <row r="111" spans="1:5" ht="15">
      <c r="A111" s="25"/>
      <c r="B111" s="25"/>
      <c r="C111" s="12" t="s">
        <v>7</v>
      </c>
      <c r="D111" s="7">
        <v>26026.1</v>
      </c>
      <c r="E111" s="7">
        <f>47.5+600.6+4652.6+912.2+21.4+30+514.5+4633.4+8.5+228.8+6822.2</f>
        <v>18471.7</v>
      </c>
    </row>
    <row r="112" spans="1:5" ht="18.75" customHeight="1">
      <c r="A112" s="25"/>
      <c r="B112" s="25"/>
      <c r="C112" s="12" t="s">
        <v>8</v>
      </c>
      <c r="D112" s="7">
        <v>0</v>
      </c>
      <c r="E112" s="7"/>
    </row>
    <row r="113" spans="1:5" ht="15">
      <c r="A113" s="25" t="s">
        <v>52</v>
      </c>
      <c r="B113" s="25" t="s">
        <v>53</v>
      </c>
      <c r="C113" s="13" t="s">
        <v>4</v>
      </c>
      <c r="D113" s="9">
        <f>SUM(D114:D117)</f>
        <v>88.8</v>
      </c>
      <c r="E113" s="9">
        <f>SUM(E114:E117)</f>
        <v>68</v>
      </c>
    </row>
    <row r="114" spans="1:5" ht="15">
      <c r="A114" s="25"/>
      <c r="B114" s="25"/>
      <c r="C114" s="12" t="s">
        <v>5</v>
      </c>
      <c r="D114" s="7">
        <v>0</v>
      </c>
      <c r="E114" s="7"/>
    </row>
    <row r="115" spans="1:5" ht="15">
      <c r="A115" s="25"/>
      <c r="B115" s="25"/>
      <c r="C115" s="12" t="s">
        <v>6</v>
      </c>
      <c r="D115" s="7">
        <v>0</v>
      </c>
      <c r="E115" s="7"/>
    </row>
    <row r="116" spans="1:5" ht="15">
      <c r="A116" s="25"/>
      <c r="B116" s="25"/>
      <c r="C116" s="12" t="s">
        <v>7</v>
      </c>
      <c r="D116" s="7">
        <v>88.8</v>
      </c>
      <c r="E116" s="7">
        <v>68</v>
      </c>
    </row>
    <row r="117" spans="1:5" ht="18" customHeight="1">
      <c r="A117" s="25"/>
      <c r="B117" s="25"/>
      <c r="C117" s="12" t="s">
        <v>8</v>
      </c>
      <c r="D117" s="7">
        <v>0</v>
      </c>
      <c r="E117" s="7"/>
    </row>
    <row r="118" spans="1:5" ht="15">
      <c r="A118" s="25" t="s">
        <v>54</v>
      </c>
      <c r="B118" s="25" t="s">
        <v>55</v>
      </c>
      <c r="C118" s="13" t="s">
        <v>4</v>
      </c>
      <c r="D118" s="9">
        <f>SUM(D119:D122)</f>
        <v>488.2</v>
      </c>
      <c r="E118" s="9">
        <f>SUM(E119:E122)</f>
        <v>375</v>
      </c>
    </row>
    <row r="119" spans="1:5" ht="15">
      <c r="A119" s="25"/>
      <c r="B119" s="25"/>
      <c r="C119" s="12" t="s">
        <v>5</v>
      </c>
      <c r="D119" s="7">
        <v>0</v>
      </c>
      <c r="E119" s="7"/>
    </row>
    <row r="120" spans="1:5" ht="15">
      <c r="A120" s="25"/>
      <c r="B120" s="25"/>
      <c r="C120" s="12" t="s">
        <v>6</v>
      </c>
      <c r="D120" s="7">
        <v>0</v>
      </c>
      <c r="E120" s="7"/>
    </row>
    <row r="121" spans="1:5" ht="15">
      <c r="A121" s="25"/>
      <c r="B121" s="25"/>
      <c r="C121" s="12" t="s">
        <v>7</v>
      </c>
      <c r="D121" s="7">
        <v>488.2</v>
      </c>
      <c r="E121" s="7">
        <v>375</v>
      </c>
    </row>
    <row r="122" spans="1:5" ht="61.5" customHeight="1">
      <c r="A122" s="25"/>
      <c r="B122" s="25"/>
      <c r="C122" s="12" t="s">
        <v>8</v>
      </c>
      <c r="D122" s="7">
        <v>0</v>
      </c>
      <c r="E122" s="7"/>
    </row>
    <row r="123" spans="1:5" ht="15">
      <c r="A123" s="5"/>
      <c r="B123" s="5"/>
      <c r="C123" s="5"/>
      <c r="D123" s="19"/>
      <c r="E123" s="19"/>
    </row>
    <row r="124" spans="1:5" ht="15">
      <c r="A124" s="5"/>
      <c r="B124" s="5"/>
      <c r="C124" s="5"/>
      <c r="D124" s="19"/>
      <c r="E124" s="19"/>
    </row>
    <row r="125" spans="1:5" ht="15">
      <c r="A125" s="24" t="s">
        <v>77</v>
      </c>
      <c r="B125" s="24"/>
      <c r="C125" s="11"/>
      <c r="D125" s="20"/>
      <c r="E125" s="20"/>
    </row>
    <row r="126" spans="1:5" ht="16.5" customHeight="1">
      <c r="A126" s="24" t="s">
        <v>56</v>
      </c>
      <c r="B126" s="24"/>
      <c r="C126" s="11"/>
      <c r="D126" s="20"/>
      <c r="E126" s="20" t="s">
        <v>78</v>
      </c>
    </row>
    <row r="127" spans="1:5" ht="16.5" customHeight="1">
      <c r="A127" s="11"/>
      <c r="B127" s="11"/>
      <c r="C127" s="11"/>
      <c r="D127" s="20"/>
      <c r="E127" s="20"/>
    </row>
    <row r="128" spans="1:5" ht="15">
      <c r="A128" s="11"/>
      <c r="B128" s="11"/>
      <c r="C128" s="11"/>
      <c r="D128" s="20"/>
      <c r="E128" s="20"/>
    </row>
    <row r="129" spans="1:5" ht="17.25" customHeight="1">
      <c r="A129" s="24" t="s">
        <v>15</v>
      </c>
      <c r="B129" s="24"/>
      <c r="C129" s="11"/>
      <c r="D129" s="20"/>
      <c r="E129" s="20"/>
    </row>
    <row r="130" spans="1:5" ht="17.25" customHeight="1">
      <c r="A130" s="24" t="s">
        <v>58</v>
      </c>
      <c r="B130" s="24"/>
      <c r="C130" s="11"/>
      <c r="D130" s="20"/>
      <c r="E130" s="20" t="s">
        <v>59</v>
      </c>
    </row>
    <row r="131" spans="1:5" ht="15">
      <c r="A131" s="11"/>
      <c r="B131" s="11"/>
      <c r="C131" s="11"/>
      <c r="D131" s="20"/>
      <c r="E131" s="20"/>
    </row>
    <row r="132" spans="1:5" ht="15">
      <c r="A132" s="11"/>
      <c r="B132" s="11"/>
      <c r="C132" s="11"/>
      <c r="D132" s="20"/>
      <c r="E132" s="20"/>
    </row>
    <row r="133" spans="1:5" ht="15">
      <c r="A133" s="11"/>
      <c r="B133" s="11"/>
      <c r="C133" s="11"/>
      <c r="D133" s="20"/>
      <c r="E133" s="20"/>
    </row>
    <row r="134" spans="1:5" ht="15">
      <c r="A134" s="11"/>
      <c r="B134" s="11"/>
      <c r="C134" s="11"/>
      <c r="D134" s="20"/>
      <c r="E134" s="20"/>
    </row>
    <row r="135" spans="1:5" ht="15">
      <c r="A135" s="11"/>
      <c r="B135" s="11"/>
      <c r="C135" s="11"/>
      <c r="D135" s="20"/>
      <c r="E135" s="20"/>
    </row>
    <row r="136" spans="1:5" ht="20.25" customHeight="1">
      <c r="A136" s="23" t="s">
        <v>16</v>
      </c>
      <c r="B136" s="23"/>
      <c r="C136" s="11"/>
      <c r="D136" s="20"/>
      <c r="E136" s="20"/>
    </row>
    <row r="137" spans="1:5" ht="15.75" customHeight="1">
      <c r="A137" s="24" t="s">
        <v>17</v>
      </c>
      <c r="B137" s="24"/>
      <c r="C137" s="11"/>
      <c r="D137" s="20"/>
      <c r="E137" s="20"/>
    </row>
    <row r="138" spans="1:5" ht="15.75" customHeight="1">
      <c r="A138" s="24" t="s">
        <v>61</v>
      </c>
      <c r="B138" s="24"/>
      <c r="C138" s="11"/>
      <c r="D138" s="20"/>
      <c r="E138" s="20" t="s">
        <v>60</v>
      </c>
    </row>
    <row r="139" spans="1:5" ht="15">
      <c r="A139" s="11"/>
      <c r="B139" s="11"/>
      <c r="C139" s="11"/>
      <c r="D139" s="20"/>
      <c r="E139" s="20"/>
    </row>
    <row r="140" spans="1:5" ht="15">
      <c r="A140" s="11"/>
      <c r="B140" s="11"/>
      <c r="C140" s="11"/>
      <c r="D140" s="20"/>
      <c r="E140" s="20"/>
    </row>
    <row r="141" ht="15" hidden="1">
      <c r="E141" s="22">
        <f>E142+E146</f>
        <v>1156460.9</v>
      </c>
    </row>
    <row r="142" spans="1:6" ht="15" hidden="1">
      <c r="A142" s="1" t="s">
        <v>64</v>
      </c>
      <c r="D142" s="22">
        <f>D143+D144+D145</f>
        <v>771368.3</v>
      </c>
      <c r="E142" s="22">
        <f>E143+E144+E145</f>
        <v>1058770.2999999998</v>
      </c>
      <c r="F142" s="6">
        <f>D142-E142</f>
        <v>-287401.99999999977</v>
      </c>
    </row>
    <row r="143" spans="1:6" ht="15" hidden="1">
      <c r="A143" s="1" t="s">
        <v>65</v>
      </c>
      <c r="D143" s="22">
        <v>316721.2</v>
      </c>
      <c r="E143" s="22">
        <f>E21+E26+E46+E51+E56+E71+E81+E86+E96+E101+E106+E111+E116</f>
        <v>470065.2</v>
      </c>
      <c r="F143" s="6">
        <f aca="true" t="shared" si="5" ref="F143:F151">D143-E143</f>
        <v>-153344</v>
      </c>
    </row>
    <row r="144" spans="1:6" ht="15" hidden="1">
      <c r="A144" s="1" t="s">
        <v>66</v>
      </c>
      <c r="D144" s="22">
        <v>454308.6</v>
      </c>
      <c r="E144" s="22">
        <f>E19+E44+E54+E69+E109</f>
        <v>588297.3999999999</v>
      </c>
      <c r="F144" s="6">
        <f t="shared" si="5"/>
        <v>-133988.79999999993</v>
      </c>
    </row>
    <row r="145" spans="1:6" ht="15" hidden="1">
      <c r="A145" s="1" t="s">
        <v>67</v>
      </c>
      <c r="D145" s="22">
        <v>338.5</v>
      </c>
      <c r="E145" s="22">
        <f>E110</f>
        <v>407.7</v>
      </c>
      <c r="F145" s="6">
        <f t="shared" si="5"/>
        <v>-69.19999999999999</v>
      </c>
    </row>
    <row r="146" spans="1:6" ht="15" hidden="1">
      <c r="A146" s="1" t="s">
        <v>63</v>
      </c>
      <c r="D146" s="22">
        <v>65681.7</v>
      </c>
      <c r="E146" s="22">
        <f>E147+E148+E149+E150</f>
        <v>97690.6</v>
      </c>
      <c r="F146" s="6">
        <f t="shared" si="5"/>
        <v>-32008.90000000001</v>
      </c>
    </row>
    <row r="147" spans="1:6" ht="15" hidden="1">
      <c r="A147" s="1" t="s">
        <v>68</v>
      </c>
      <c r="D147" s="22">
        <v>50114.1</v>
      </c>
      <c r="E147" s="22">
        <f>E22</f>
        <v>73739.6</v>
      </c>
      <c r="F147" s="6">
        <f t="shared" si="5"/>
        <v>-23625.500000000007</v>
      </c>
    </row>
    <row r="148" spans="1:6" ht="15" hidden="1">
      <c r="A148" s="1" t="s">
        <v>69</v>
      </c>
      <c r="D148" s="22">
        <v>13446</v>
      </c>
      <c r="E148" s="22">
        <f>E47</f>
        <v>16370.7</v>
      </c>
      <c r="F148" s="6">
        <f t="shared" si="5"/>
        <v>-2924.7000000000007</v>
      </c>
    </row>
    <row r="149" spans="1:6" ht="30" hidden="1">
      <c r="A149" s="1" t="s">
        <v>71</v>
      </c>
      <c r="D149" s="22">
        <f>882.9+991.8</f>
        <v>1874.6999999999998</v>
      </c>
      <c r="E149" s="22">
        <f>E82</f>
        <v>7147.5</v>
      </c>
      <c r="F149" s="6">
        <f t="shared" si="5"/>
        <v>-5272.8</v>
      </c>
    </row>
    <row r="150" spans="1:6" ht="15" hidden="1">
      <c r="A150" s="1" t="s">
        <v>70</v>
      </c>
      <c r="D150" s="21">
        <v>246.9</v>
      </c>
      <c r="E150" s="22">
        <f>E97</f>
        <v>432.8</v>
      </c>
      <c r="F150" s="1">
        <f t="shared" si="5"/>
        <v>-185.9</v>
      </c>
    </row>
    <row r="151" spans="4:6" ht="15" hidden="1">
      <c r="D151" s="21">
        <f>D147+D148+D149+D150</f>
        <v>65681.7</v>
      </c>
      <c r="E151" s="21">
        <f>E147+E148+E149+E150</f>
        <v>97690.6</v>
      </c>
      <c r="F151" s="1">
        <f t="shared" si="5"/>
        <v>-32008.90000000001</v>
      </c>
    </row>
    <row r="152" ht="15" hidden="1">
      <c r="A152" s="1" t="s">
        <v>72</v>
      </c>
    </row>
    <row r="153" ht="15" hidden="1">
      <c r="E153" s="22">
        <f>E26+E51+E86+E101</f>
        <v>11785.9</v>
      </c>
    </row>
  </sheetData>
  <mergeCells count="58">
    <mergeCell ref="A8:A12"/>
    <mergeCell ref="B8:B12"/>
    <mergeCell ref="A1:E1"/>
    <mergeCell ref="A2:E2"/>
    <mergeCell ref="A3:E3"/>
    <mergeCell ref="A4:E4"/>
    <mergeCell ref="A5:E5"/>
    <mergeCell ref="A13:A17"/>
    <mergeCell ref="B13:B17"/>
    <mergeCell ref="A18:A22"/>
    <mergeCell ref="B18:B22"/>
    <mergeCell ref="A23:A27"/>
    <mergeCell ref="B23:B27"/>
    <mergeCell ref="A28:A32"/>
    <mergeCell ref="B28:B32"/>
    <mergeCell ref="A38:A42"/>
    <mergeCell ref="B38:B42"/>
    <mergeCell ref="A43:A47"/>
    <mergeCell ref="B43:B47"/>
    <mergeCell ref="A33:A37"/>
    <mergeCell ref="B33:B37"/>
    <mergeCell ref="A48:A52"/>
    <mergeCell ref="B48:B52"/>
    <mergeCell ref="A53:A57"/>
    <mergeCell ref="B53:B57"/>
    <mergeCell ref="A58:A62"/>
    <mergeCell ref="B58:B62"/>
    <mergeCell ref="A63:A67"/>
    <mergeCell ref="B63:B67"/>
    <mergeCell ref="A68:A72"/>
    <mergeCell ref="B68:B72"/>
    <mergeCell ref="A73:A77"/>
    <mergeCell ref="B73:B77"/>
    <mergeCell ref="A78:A82"/>
    <mergeCell ref="B78:B82"/>
    <mergeCell ref="A83:A87"/>
    <mergeCell ref="B83:B87"/>
    <mergeCell ref="A88:A92"/>
    <mergeCell ref="B88:B92"/>
    <mergeCell ref="A93:A97"/>
    <mergeCell ref="B93:B97"/>
    <mergeCell ref="A98:A102"/>
    <mergeCell ref="B98:B102"/>
    <mergeCell ref="A103:A107"/>
    <mergeCell ref="B103:B107"/>
    <mergeCell ref="A108:A112"/>
    <mergeCell ref="B108:B112"/>
    <mergeCell ref="A113:A117"/>
    <mergeCell ref="B113:B117"/>
    <mergeCell ref="A118:A122"/>
    <mergeCell ref="B118:B122"/>
    <mergeCell ref="A138:B138"/>
    <mergeCell ref="A125:B125"/>
    <mergeCell ref="A126:B126"/>
    <mergeCell ref="A129:B129"/>
    <mergeCell ref="A130:B130"/>
    <mergeCell ref="A136:B136"/>
    <mergeCell ref="A137:B13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3" r:id="rId1"/>
  <rowBreaks count="3" manualBreakCount="3">
    <brk id="37" max="16383" man="1"/>
    <brk id="72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2014-10-29T12:13:43Z</cp:lastPrinted>
  <dcterms:created xsi:type="dcterms:W3CDTF">2014-07-10T11:39:57Z</dcterms:created>
  <dcterms:modified xsi:type="dcterms:W3CDTF">2014-10-29T12:26:05Z</dcterms:modified>
  <cp:category/>
  <cp:version/>
  <cp:contentType/>
  <cp:contentStatus/>
</cp:coreProperties>
</file>