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360" windowWidth="14175" windowHeight="7380" activeTab="0"/>
  </bookViews>
  <sheets>
    <sheet name="на 01.07.2019" sheetId="7" r:id="rId1"/>
  </sheets>
  <definedNames>
    <definedName name="_GoBack" localSheetId="0">#REF!</definedName>
    <definedName name="_xlnm.Print_Area" localSheetId="0">'на 01.07.2019'!$A$3:$E$189</definedName>
    <definedName name="_xlnm.Print_Titles" localSheetId="0">'на 01.07.2019'!$9:$10</definedName>
  </definedNames>
  <calcPr calcId="144525"/>
</workbook>
</file>

<file path=xl/sharedStrings.xml><?xml version="1.0" encoding="utf-8"?>
<sst xmlns="http://schemas.openxmlformats.org/spreadsheetml/2006/main" count="225" uniqueCount="63">
  <si>
    <t>Источники финансирования</t>
  </si>
  <si>
    <t xml:space="preserve">всего                 </t>
  </si>
  <si>
    <t>федеральный бюджет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</si>
  <si>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</si>
  <si>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ВЦП</t>
  </si>
  <si>
    <t>Муниципальная программа города Волгодонска "Развитие образования в городе Волгодонске"</t>
  </si>
  <si>
    <t>Объем расходов (тыс.руб.), предусмотренных</t>
  </si>
  <si>
    <t xml:space="preserve"> муниципальной программой </t>
  </si>
  <si>
    <t>Кассовые расходы (тыс.руб.)</t>
  </si>
  <si>
    <t>областной бюджет</t>
  </si>
  <si>
    <t>федеральный бюджет,</t>
  </si>
  <si>
    <t>местный бюджет,</t>
  </si>
  <si>
    <t>областной бюджет,</t>
  </si>
  <si>
    <t>местный бюджет</t>
  </si>
  <si>
    <t>СВЕДЕНИЯ</t>
  </si>
  <si>
    <t>Подпрограмма 1 "Дошкольное образование"</t>
  </si>
  <si>
    <t>Основное мероприятие 1.1. Обеспечение гарантий предоставления доступного и качественного дошкольного образования</t>
  </si>
  <si>
    <t>Основное мероприятие 1.2. Обеспечение первичных мер пожарной безопасности</t>
  </si>
  <si>
    <t>Подпрограмма 2 «Общее образование»</t>
  </si>
  <si>
    <t>Основное мероприятие 2.1. Обеспечение гарантий предоставления доступного и качественного общего образования</t>
  </si>
  <si>
    <t>Основное мероприятие 2.2. Обеспечение первичных мер пожарной безопасности</t>
  </si>
  <si>
    <t xml:space="preserve">Основное мероприятие 2.3. Софинансирование расходов на оплату услуг доступа к информационно-телеккомуникационной сети «Интернет»
</t>
  </si>
  <si>
    <t>Основное мероприятие 2.4. Софинансирование расходов на реализацию проекта «Всеобуч по плаванию»</t>
  </si>
  <si>
    <t xml:space="preserve">Основное мероприятие 2.5. Софинансирование расходов на мероприятия по устройству ограждений территорий муниципальных общеобразовательных учреждений
</t>
  </si>
  <si>
    <t>Основное мероприятие 2.6. Софинансирование расходов на организацию отдыха детей в каникулярное время</t>
  </si>
  <si>
    <t>Подпрограмма 3 «Дополнительное образование детей»</t>
  </si>
  <si>
    <t xml:space="preserve">Основное мероприятие 3.1. Обеспечение гарантий предоставления доступного и качественного дополнительного образования детей
</t>
  </si>
  <si>
    <t>Основное мероприятие 3.2. Обеспечение первичных мер пожарной безопасности</t>
  </si>
  <si>
    <t>Подпрограмма 4 «Охрана семьи и детства, другие вопросы в сфере образования»</t>
  </si>
  <si>
    <t>Основное мероприятие 4.1. Осуществление психолого – педагогического, программно - методического сопровождения деятельности муниципальных бюджетных учреждений</t>
  </si>
  <si>
    <t>Основное мероприятие 4.2. Обеспечение первичных мер пожарной безопасности</t>
  </si>
  <si>
    <t>Основное мероприятие 4.3. Информационное, программное и материально-техническое обеспечение</t>
  </si>
  <si>
    <t>Основное мероприятие 4.4. Обеспечение реализации подпрограммы</t>
  </si>
  <si>
    <t xml:space="preserve">Основное мероприятие 4.5. Организация повышения квалификации </t>
  </si>
  <si>
    <t>Основное мероприятие 4.6. Премии главы Администрации города  Волгодонска лучшим педагогическим работникам муниципальных образовательных учреждений</t>
  </si>
  <si>
    <t>Основное мероприятие 2.7. Организация и проведение мероприятий с детьми</t>
  </si>
  <si>
    <t>Основное мероприятие 3.3. Организация и проведение мероприятий с детьми</t>
  </si>
  <si>
    <t>Основное мероприятие 1.5 Возврат в систему дошкольного образования зданий, используемых не по целевому назначению</t>
  </si>
  <si>
    <t xml:space="preserve">Управления образования г.Волгодонска  </t>
  </si>
  <si>
    <t>сводной бюджетной росписью</t>
  </si>
  <si>
    <t>Основное мероприятие 2.8. Софинансирование расходов на приобретение аппаратно - программных комплексов доврачебной диагностики состояния здоровья обучающихся</t>
  </si>
  <si>
    <t>Основное мероприятие 2.9.                   Выполнение работ по обследованию несущей способности фундаментов и конструкций свайного поля, расположенного в микрорайоне "В-9" г.Волгодонска Ростовской области</t>
  </si>
  <si>
    <t>ДС</t>
  </si>
  <si>
    <t>Главный бухгалтер</t>
  </si>
  <si>
    <t>компенсация</t>
  </si>
  <si>
    <t>Таблица № 11</t>
  </si>
  <si>
    <t>Основное мероприятие 2.12. Проведение достоверности определе-ния стоимости проектных и изыскательских работ на строительство объектов: "Общеобразовательное учреждение на 600 мест (бывшая ст. Красноярская)" и "спортивный комплекс с плавательным бассейном с привязкой к плани-руемому строитель-ству общеобра-зовательного учреждения на 600 мест в бывшей ст. Красноярской"</t>
  </si>
  <si>
    <t>Основное мероприятие 4.8. Премии главы Админист-рации города Волгодонска выпускникам общеобразовательных учреждений города, награжденных знаком отличия «Гордость Волгодонска»</t>
  </si>
  <si>
    <t>Основное мероприятие 4.9. Премии главы Администрации города Волгодонс-ка победителям Городского профессионального конкурса «Педагог года»</t>
  </si>
  <si>
    <t>С.А. Калмыкова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</si>
  <si>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"Развитие образования в городе Волгодонске" за 1 полугодие 2019 года</t>
  </si>
  <si>
    <t>всего</t>
  </si>
  <si>
    <t>город</t>
  </si>
  <si>
    <t>область</t>
  </si>
  <si>
    <t xml:space="preserve">Основное мероприятия 1.6.                                Разработка проектно – сметной документации и инженерных изысканий на «Капитальный ремонт помещений по адресу ул. Ленина, 
дом 70  г.Волгодонск Ростовской области
</t>
  </si>
  <si>
    <t xml:space="preserve">Основное мероприятие 2.13.
Строительство общеобразовательной школы на 600 мест в микрорайоне В-9 г.Волгодонска
</t>
  </si>
  <si>
    <t xml:space="preserve">Основное мероприятие 4.10. 
Организация отдыха детей и молодежи
</t>
  </si>
  <si>
    <t xml:space="preserve">Основное мероприятие 2.11
Разработка проекта "привязки" экономически эффектив
ной проектной документации повторного использования, технологическое присоединение энерго-принимающих устройств к распределительным электричеким сетям и техническое присоединение к сети газораспределения  по объекту "Строительство общеобразовательной школы на 600 мест в микрорайоне «В-9» города Волгодонска"
</t>
  </si>
  <si>
    <t xml:space="preserve"> г.Волгодонска  </t>
  </si>
  <si>
    <t>Начальник Управления образования</t>
  </si>
  <si>
    <t>Т.А.Самсонюк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</si>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</sst>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2"/>
  <sheetViews>
    <sheetView tabSelected="1" view="pageBreakPreview" zoomScale="110" zoomScaleSheetLayoutView="110" workbookViewId="0" topLeftCell="A3">
      <selection activeCell="G15" sqref="G15"/>
    </sheetView>
  </sheetViews>
  <sheetFormatPr defaultColWidth="9.140625" defaultRowHeight="15" outlineLevelRow="1"/>
  <cols>
    <col min="1" max="1" width="37.421875" style="1" customWidth="1"/>
    <col min="2" max="2" width="25.421875" style="1" customWidth="1"/>
    <col min="3" max="3" width="17.28125" style="6" customWidth="1"/>
    <col min="4" max="4" width="17.140625" style="1" customWidth="1"/>
    <col min="5" max="5" width="19.00390625" style="12" customWidth="1"/>
    <col min="6" max="6" width="13.28125" style="20" customWidth="1"/>
    <col min="7" max="7" width="17.421875" style="20" customWidth="1"/>
    <col min="8" max="8" width="11.421875" style="20" bestFit="1" customWidth="1"/>
    <col min="9" max="9" width="13.28125" style="20" customWidth="1"/>
    <col min="10" max="16384" width="9.140625" style="20" customWidth="1"/>
  </cols>
  <sheetData>
    <row r="1" spans="1:5" ht="15" hidden="1">
      <c r="A1" s="31"/>
      <c r="B1" s="31"/>
      <c r="C1" s="31"/>
      <c r="D1" s="31"/>
      <c r="E1" s="31"/>
    </row>
    <row r="2" spans="1:5" ht="15" hidden="1">
      <c r="A2" s="32"/>
      <c r="B2" s="32"/>
      <c r="C2" s="32"/>
      <c r="D2" s="32"/>
      <c r="E2" s="32"/>
    </row>
    <row r="3" spans="1:5" ht="16.5" customHeight="1">
      <c r="A3" s="15"/>
      <c r="B3" s="15"/>
      <c r="C3" s="3"/>
      <c r="D3" s="26"/>
      <c r="E3" s="8" t="s">
        <v>45</v>
      </c>
    </row>
    <row r="4" spans="1:5" ht="15">
      <c r="A4" s="32"/>
      <c r="B4" s="32"/>
      <c r="C4" s="32"/>
      <c r="D4" s="32"/>
      <c r="E4" s="32"/>
    </row>
    <row r="5" spans="1:5" ht="17.25" customHeight="1">
      <c r="A5" s="33" t="s">
        <v>14</v>
      </c>
      <c r="B5" s="33"/>
      <c r="C5" s="33"/>
      <c r="D5" s="33"/>
      <c r="E5" s="33"/>
    </row>
    <row r="6" spans="1:5" ht="31.5" customHeight="1">
      <c r="A6" s="34" t="s">
        <v>50</v>
      </c>
      <c r="B6" s="34"/>
      <c r="C6" s="34"/>
      <c r="D6" s="34"/>
      <c r="E6" s="34"/>
    </row>
    <row r="7" spans="1:5" ht="15">
      <c r="A7" s="35"/>
      <c r="B7" s="35"/>
      <c r="C7" s="35"/>
      <c r="D7" s="35"/>
      <c r="E7" s="35"/>
    </row>
    <row r="8" spans="1:5" ht="35.25" customHeight="1">
      <c r="A8" s="36" t="s">
        <v>4</v>
      </c>
      <c r="B8" s="36" t="s">
        <v>0</v>
      </c>
      <c r="C8" s="36" t="s">
        <v>6</v>
      </c>
      <c r="D8" s="36"/>
      <c r="E8" s="37" t="s">
        <v>8</v>
      </c>
    </row>
    <row r="9" spans="1:5" ht="44.25" customHeight="1">
      <c r="A9" s="36"/>
      <c r="B9" s="36"/>
      <c r="C9" s="28" t="s">
        <v>7</v>
      </c>
      <c r="D9" s="28" t="s">
        <v>39</v>
      </c>
      <c r="E9" s="37"/>
    </row>
    <row r="10" spans="1:5" ht="18" customHeight="1">
      <c r="A10" s="16">
        <v>1</v>
      </c>
      <c r="B10" s="16">
        <v>2</v>
      </c>
      <c r="C10" s="28">
        <v>3</v>
      </c>
      <c r="D10" s="28">
        <v>4</v>
      </c>
      <c r="E10" s="17">
        <v>5</v>
      </c>
    </row>
    <row r="11" spans="1:7" ht="19.5" customHeight="1">
      <c r="A11" s="38" t="s">
        <v>5</v>
      </c>
      <c r="B11" s="14" t="s">
        <v>1</v>
      </c>
      <c r="C11" s="13">
        <f aca="true" t="shared" si="0" ref="C11:E12">C19+C44+C109+C129</f>
        <v>1954978.7000000002</v>
      </c>
      <c r="D11" s="13">
        <f t="shared" si="0"/>
        <v>1765481.7999999998</v>
      </c>
      <c r="E11" s="13">
        <f>E19+E44+E109+E129</f>
        <v>954247</v>
      </c>
      <c r="G11" s="21">
        <f>42659.7+76128.5+363647.4+382768.8-E20-E21-E22-E45-E46-E47-E111-E110-E112-E130-E131-E132</f>
        <v>-8133.8999999999505</v>
      </c>
    </row>
    <row r="12" spans="1:6" ht="17.25" customHeight="1">
      <c r="A12" s="39"/>
      <c r="B12" s="14" t="s">
        <v>10</v>
      </c>
      <c r="C12" s="13">
        <f t="shared" si="0"/>
        <v>655.7</v>
      </c>
      <c r="D12" s="13">
        <f t="shared" si="0"/>
        <v>655.7</v>
      </c>
      <c r="E12" s="13">
        <f t="shared" si="0"/>
        <v>243.3</v>
      </c>
      <c r="F12" s="21"/>
    </row>
    <row r="13" spans="1:6" ht="46.5" customHeight="1">
      <c r="A13" s="39"/>
      <c r="B13" s="25" t="s">
        <v>61</v>
      </c>
      <c r="C13" s="13">
        <v>0</v>
      </c>
      <c r="D13" s="13">
        <v>0</v>
      </c>
      <c r="E13" s="13">
        <v>0</v>
      </c>
      <c r="F13" s="21"/>
    </row>
    <row r="14" spans="1:7" ht="17.25" customHeight="1">
      <c r="A14" s="39"/>
      <c r="B14" s="14" t="s">
        <v>12</v>
      </c>
      <c r="C14" s="13">
        <f>C21+C46+C111+C131</f>
        <v>1091778</v>
      </c>
      <c r="D14" s="13">
        <f>D21+D46+D111+D131</f>
        <v>1091778</v>
      </c>
      <c r="E14" s="13">
        <f>E21+E46+E111+E131</f>
        <v>560018.7000000001</v>
      </c>
      <c r="F14" s="21"/>
      <c r="G14" s="21"/>
    </row>
    <row r="15" spans="1:6" ht="47.25" customHeight="1">
      <c r="A15" s="39"/>
      <c r="B15" s="25" t="s">
        <v>61</v>
      </c>
      <c r="C15" s="13">
        <v>2.5</v>
      </c>
      <c r="D15" s="13">
        <v>2.5</v>
      </c>
      <c r="E15" s="13">
        <v>2.5</v>
      </c>
      <c r="F15" s="21"/>
    </row>
    <row r="16" spans="1:6" ht="15" customHeight="1">
      <c r="A16" s="39"/>
      <c r="B16" s="14" t="s">
        <v>11</v>
      </c>
      <c r="C16" s="13">
        <f aca="true" t="shared" si="1" ref="C16">C22+C47+C112+C132</f>
        <v>677889</v>
      </c>
      <c r="D16" s="13">
        <f>D22+D47+D112+D132</f>
        <v>673048.1</v>
      </c>
      <c r="E16" s="13">
        <f>E22+E47+E112+E132</f>
        <v>313076.3</v>
      </c>
      <c r="F16" s="21"/>
    </row>
    <row r="17" spans="1:6" ht="61.5" customHeight="1">
      <c r="A17" s="39"/>
      <c r="B17" s="25" t="s">
        <v>62</v>
      </c>
      <c r="C17" s="13">
        <f>D17</f>
        <v>2150.1</v>
      </c>
      <c r="D17" s="13">
        <f>E17</f>
        <v>2150.1</v>
      </c>
      <c r="E17" s="13">
        <v>2150.1</v>
      </c>
      <c r="F17" s="21"/>
    </row>
    <row r="18" spans="1:6" ht="32.25" customHeight="1">
      <c r="A18" s="40"/>
      <c r="B18" s="14" t="s">
        <v>3</v>
      </c>
      <c r="C18" s="13">
        <f>C23+C48+C113+C133</f>
        <v>184656</v>
      </c>
      <c r="D18" s="13">
        <f aca="true" t="shared" si="2" ref="D18:E18">D23+D48+D113+D133</f>
        <v>0</v>
      </c>
      <c r="E18" s="13">
        <f t="shared" si="2"/>
        <v>80908.70000000001</v>
      </c>
      <c r="F18" s="21"/>
    </row>
    <row r="19" spans="1:7" ht="15" customHeight="1">
      <c r="A19" s="30" t="s">
        <v>15</v>
      </c>
      <c r="B19" s="14" t="s">
        <v>1</v>
      </c>
      <c r="C19" s="13">
        <f>C24+C29+C34</f>
        <v>939378.2</v>
      </c>
      <c r="D19" s="13">
        <f aca="true" t="shared" si="3" ref="D19:E19">D24+D29+D34</f>
        <v>807414.5</v>
      </c>
      <c r="E19" s="13">
        <f t="shared" si="3"/>
        <v>454477.3</v>
      </c>
      <c r="F19" s="21"/>
      <c r="G19" s="21">
        <f>382768.8+168.7+11431.3-E32-E27-E26-E25</f>
        <v>0.09999999997671694</v>
      </c>
    </row>
    <row r="20" spans="1:5" ht="19.5" customHeight="1">
      <c r="A20" s="30"/>
      <c r="B20" s="14" t="s">
        <v>2</v>
      </c>
      <c r="C20" s="13">
        <f>C25+C30+C35</f>
        <v>0</v>
      </c>
      <c r="D20" s="13">
        <f>D25+D30+D35</f>
        <v>0</v>
      </c>
      <c r="E20" s="13">
        <f aca="true" t="shared" si="4" ref="E20:E23">E25+E30</f>
        <v>0</v>
      </c>
    </row>
    <row r="21" spans="1:6" ht="19.5" customHeight="1">
      <c r="A21" s="30"/>
      <c r="B21" s="14" t="s">
        <v>9</v>
      </c>
      <c r="C21" s="13">
        <f aca="true" t="shared" si="5" ref="C21:D21">C26+C31+C36</f>
        <v>555748.7</v>
      </c>
      <c r="D21" s="13">
        <f t="shared" si="5"/>
        <v>555748.7</v>
      </c>
      <c r="E21" s="13">
        <f t="shared" si="4"/>
        <v>282981.6</v>
      </c>
      <c r="F21" s="21"/>
    </row>
    <row r="22" spans="1:6" ht="19.5" customHeight="1">
      <c r="A22" s="30"/>
      <c r="B22" s="14" t="s">
        <v>13</v>
      </c>
      <c r="C22" s="13">
        <f aca="true" t="shared" si="6" ref="C22:D22">C27+C32+C37</f>
        <v>252471.5</v>
      </c>
      <c r="D22" s="13">
        <f t="shared" si="6"/>
        <v>251665.80000000002</v>
      </c>
      <c r="E22" s="13">
        <f t="shared" si="4"/>
        <v>111387.09999999999</v>
      </c>
      <c r="F22" s="21"/>
    </row>
    <row r="23" spans="1:7" ht="28.5">
      <c r="A23" s="30"/>
      <c r="B23" s="14" t="s">
        <v>3</v>
      </c>
      <c r="C23" s="13">
        <f>C28+C33+C38</f>
        <v>131158</v>
      </c>
      <c r="D23" s="13">
        <f aca="true" t="shared" si="7" ref="D23">D28+D33+D38</f>
        <v>0</v>
      </c>
      <c r="E23" s="13">
        <f t="shared" si="4"/>
        <v>60108.6</v>
      </c>
      <c r="F23" s="21"/>
      <c r="G23" s="21"/>
    </row>
    <row r="24" spans="1:7" ht="20.25" customHeight="1">
      <c r="A24" s="41" t="s">
        <v>16</v>
      </c>
      <c r="B24" s="14" t="s">
        <v>1</v>
      </c>
      <c r="C24" s="13">
        <f>SUM(C25:C28)</f>
        <v>930738.7</v>
      </c>
      <c r="D24" s="13">
        <f>SUM(D25:D28)</f>
        <v>799907.4</v>
      </c>
      <c r="E24" s="13">
        <f>SUM(E25:E28)</f>
        <v>453814.6</v>
      </c>
      <c r="G24" s="21">
        <f>382768.8+168.7+11431.3-E26-E27-E32</f>
        <v>0.10000000001741682</v>
      </c>
    </row>
    <row r="25" spans="1:9" ht="18" customHeight="1">
      <c r="A25" s="41"/>
      <c r="B25" s="18" t="s">
        <v>2</v>
      </c>
      <c r="C25" s="24">
        <v>0</v>
      </c>
      <c r="D25" s="24"/>
      <c r="E25" s="24"/>
      <c r="F25" s="21"/>
      <c r="G25" s="22" t="s">
        <v>51</v>
      </c>
      <c r="H25" s="21">
        <f>E26-H27</f>
        <v>271381.6</v>
      </c>
      <c r="I25" s="20" t="s">
        <v>53</v>
      </c>
    </row>
    <row r="26" spans="1:9" ht="18" customHeight="1">
      <c r="A26" s="41"/>
      <c r="B26" s="18" t="s">
        <v>9</v>
      </c>
      <c r="C26" s="24">
        <v>551130.5</v>
      </c>
      <c r="D26" s="24">
        <v>551130.5</v>
      </c>
      <c r="E26" s="24">
        <v>282981.6</v>
      </c>
      <c r="F26" s="21">
        <f>E26-H25-H27</f>
        <v>0</v>
      </c>
      <c r="H26" s="21">
        <f>E27+E32</f>
        <v>111387.09999999999</v>
      </c>
      <c r="I26" s="20" t="s">
        <v>52</v>
      </c>
    </row>
    <row r="27" spans="1:9" ht="18" customHeight="1">
      <c r="A27" s="41"/>
      <c r="B27" s="18" t="s">
        <v>13</v>
      </c>
      <c r="C27" s="24">
        <v>248450.2</v>
      </c>
      <c r="D27" s="24">
        <v>248776.9</v>
      </c>
      <c r="E27" s="24">
        <v>110724.4</v>
      </c>
      <c r="F27" s="21"/>
      <c r="H27" s="21">
        <f>168.7+11431.3</f>
        <v>11600</v>
      </c>
      <c r="I27" s="20" t="s">
        <v>44</v>
      </c>
    </row>
    <row r="28" spans="1:5" ht="18" customHeight="1">
      <c r="A28" s="41"/>
      <c r="B28" s="18" t="s">
        <v>3</v>
      </c>
      <c r="C28" s="24">
        <v>131158</v>
      </c>
      <c r="D28" s="24">
        <v>0</v>
      </c>
      <c r="E28" s="24">
        <v>60108.6</v>
      </c>
    </row>
    <row r="29" spans="1:5" ht="17.25" customHeight="1">
      <c r="A29" s="41" t="s">
        <v>17</v>
      </c>
      <c r="B29" s="14" t="s">
        <v>1</v>
      </c>
      <c r="C29" s="13">
        <f>SUM(C30:C33)</f>
        <v>2162.3</v>
      </c>
      <c r="D29" s="13">
        <f>SUM(D30:D33)</f>
        <v>2191.7</v>
      </c>
      <c r="E29" s="13">
        <f>SUM(E30:E33)</f>
        <v>662.7</v>
      </c>
    </row>
    <row r="30" spans="1:5" ht="17.25" customHeight="1">
      <c r="A30" s="41"/>
      <c r="B30" s="18" t="s">
        <v>2</v>
      </c>
      <c r="C30" s="24">
        <v>0</v>
      </c>
      <c r="D30" s="24">
        <v>0</v>
      </c>
      <c r="E30" s="24"/>
    </row>
    <row r="31" spans="1:5" ht="17.25" customHeight="1">
      <c r="A31" s="41"/>
      <c r="B31" s="18" t="s">
        <v>9</v>
      </c>
      <c r="C31" s="24">
        <v>0</v>
      </c>
      <c r="D31" s="24">
        <v>0</v>
      </c>
      <c r="E31" s="24"/>
    </row>
    <row r="32" spans="1:7" ht="17.25" customHeight="1">
      <c r="A32" s="41"/>
      <c r="B32" s="18" t="s">
        <v>13</v>
      </c>
      <c r="C32" s="24">
        <v>2162.3</v>
      </c>
      <c r="D32" s="24">
        <v>2191.7</v>
      </c>
      <c r="E32" s="24">
        <v>662.7</v>
      </c>
      <c r="G32" s="21"/>
    </row>
    <row r="33" spans="1:5" ht="17.25" customHeight="1">
      <c r="A33" s="41"/>
      <c r="B33" s="18" t="s">
        <v>3</v>
      </c>
      <c r="C33" s="24">
        <v>0</v>
      </c>
      <c r="D33" s="24">
        <v>0</v>
      </c>
      <c r="E33" s="24"/>
    </row>
    <row r="34" spans="1:5" ht="18.75" customHeight="1">
      <c r="A34" s="42" t="s">
        <v>54</v>
      </c>
      <c r="B34" s="14" t="s">
        <v>1</v>
      </c>
      <c r="C34" s="13">
        <f>SUM(C35:C38)</f>
        <v>6477.2</v>
      </c>
      <c r="D34" s="13">
        <f>SUM(D35:D38)</f>
        <v>5315.4</v>
      </c>
      <c r="E34" s="13">
        <f>SUM(E35:E38)</f>
        <v>0</v>
      </c>
    </row>
    <row r="35" spans="1:5" ht="19.5" customHeight="1">
      <c r="A35" s="43"/>
      <c r="B35" s="18" t="s">
        <v>2</v>
      </c>
      <c r="C35" s="24">
        <v>0</v>
      </c>
      <c r="D35" s="24">
        <v>0</v>
      </c>
      <c r="E35" s="24"/>
    </row>
    <row r="36" spans="1:5" ht="19.5" customHeight="1">
      <c r="A36" s="43"/>
      <c r="B36" s="18" t="s">
        <v>9</v>
      </c>
      <c r="C36" s="24">
        <v>4618.2</v>
      </c>
      <c r="D36" s="24">
        <v>4618.2</v>
      </c>
      <c r="E36" s="24"/>
    </row>
    <row r="37" spans="1:5" ht="19.5" customHeight="1">
      <c r="A37" s="43"/>
      <c r="B37" s="18" t="s">
        <v>13</v>
      </c>
      <c r="C37" s="24">
        <v>1859</v>
      </c>
      <c r="D37" s="24">
        <v>697.2</v>
      </c>
      <c r="E37" s="24"/>
    </row>
    <row r="38" spans="1:5" ht="32.25" customHeight="1">
      <c r="A38" s="44"/>
      <c r="B38" s="18" t="s">
        <v>3</v>
      </c>
      <c r="C38" s="24">
        <v>0</v>
      </c>
      <c r="D38" s="24">
        <v>0</v>
      </c>
      <c r="E38" s="24"/>
    </row>
    <row r="39" spans="1:5" ht="19.5" customHeight="1" hidden="1" outlineLevel="1">
      <c r="A39" s="42" t="s">
        <v>37</v>
      </c>
      <c r="B39" s="14" t="s">
        <v>1</v>
      </c>
      <c r="C39" s="13">
        <f>SUM(C40:C43)</f>
        <v>0</v>
      </c>
      <c r="D39" s="13">
        <f>SUM(D40:D43)</f>
        <v>0</v>
      </c>
      <c r="E39" s="13">
        <f>SUM(E40:E43)</f>
        <v>0</v>
      </c>
    </row>
    <row r="40" spans="1:5" ht="19.5" customHeight="1" hidden="1" outlineLevel="1">
      <c r="A40" s="43"/>
      <c r="B40" s="18" t="s">
        <v>2</v>
      </c>
      <c r="C40" s="24">
        <v>0</v>
      </c>
      <c r="D40" s="24">
        <v>0</v>
      </c>
      <c r="E40" s="24"/>
    </row>
    <row r="41" spans="1:5" ht="19.5" customHeight="1" hidden="1" outlineLevel="1">
      <c r="A41" s="43"/>
      <c r="B41" s="18" t="s">
        <v>9</v>
      </c>
      <c r="C41" s="24">
        <v>0</v>
      </c>
      <c r="D41" s="24">
        <v>0</v>
      </c>
      <c r="E41" s="24"/>
    </row>
    <row r="42" spans="1:5" ht="19.5" customHeight="1" hidden="1" outlineLevel="1">
      <c r="A42" s="43"/>
      <c r="B42" s="18" t="s">
        <v>13</v>
      </c>
      <c r="C42" s="24">
        <v>0</v>
      </c>
      <c r="D42" s="24">
        <v>0</v>
      </c>
      <c r="E42" s="24"/>
    </row>
    <row r="43" spans="1:5" ht="17.25" customHeight="1" hidden="1" outlineLevel="1">
      <c r="A43" s="44"/>
      <c r="B43" s="18" t="s">
        <v>3</v>
      </c>
      <c r="C43" s="24">
        <v>0</v>
      </c>
      <c r="D43" s="24">
        <v>0</v>
      </c>
      <c r="E43" s="24"/>
    </row>
    <row r="44" spans="1:7" ht="15" customHeight="1" collapsed="1">
      <c r="A44" s="30" t="s">
        <v>18</v>
      </c>
      <c r="B44" s="14" t="s">
        <v>1</v>
      </c>
      <c r="C44" s="13">
        <f>C49+C54+C64+C74+C79+C94+C99+C104</f>
        <v>772040.4</v>
      </c>
      <c r="D44" s="13">
        <f aca="true" t="shared" si="8" ref="D44:E44">D49+D54+D64+D74+D79+D94+D99+D104</f>
        <v>721559.2999999999</v>
      </c>
      <c r="E44" s="13">
        <f t="shared" si="8"/>
        <v>391396.10000000003</v>
      </c>
      <c r="F44" s="21"/>
      <c r="G44" s="21">
        <f>363647.4-E51-E52-E57-E66-E67-E76-E77-E82</f>
        <v>8.86757334228605E-12</v>
      </c>
    </row>
    <row r="45" spans="1:7" ht="17.25" customHeight="1">
      <c r="A45" s="30"/>
      <c r="B45" s="14" t="s">
        <v>2</v>
      </c>
      <c r="C45" s="13">
        <f>C50+C55+C65+C75+C80+C95+C100+C105</f>
        <v>0</v>
      </c>
      <c r="D45" s="13">
        <f aca="true" t="shared" si="9" ref="D45:E45">D50+D55+D65+D75+D80+D95+D100+D105</f>
        <v>0</v>
      </c>
      <c r="E45" s="13">
        <f t="shared" si="9"/>
        <v>0</v>
      </c>
      <c r="G45" s="22" t="s">
        <v>51</v>
      </c>
    </row>
    <row r="46" spans="1:6" ht="17.25" customHeight="1">
      <c r="A46" s="30"/>
      <c r="B46" s="14" t="s">
        <v>9</v>
      </c>
      <c r="C46" s="13">
        <f aca="true" t="shared" si="10" ref="C46:E48">C51+C56+C66+C76+C81+C96+C101+C106</f>
        <v>502156.10000000003</v>
      </c>
      <c r="D46" s="13">
        <f t="shared" si="10"/>
        <v>502156.10000000003</v>
      </c>
      <c r="E46" s="13">
        <f t="shared" si="10"/>
        <v>261649.30000000002</v>
      </c>
      <c r="F46" s="21"/>
    </row>
    <row r="47" spans="1:8" ht="17.25" customHeight="1">
      <c r="A47" s="30"/>
      <c r="B47" s="14" t="s">
        <v>13</v>
      </c>
      <c r="C47" s="13">
        <f t="shared" si="10"/>
        <v>224316.59999999998</v>
      </c>
      <c r="D47" s="13">
        <f t="shared" si="10"/>
        <v>219403.2</v>
      </c>
      <c r="E47" s="13">
        <f>E52+E57+E67+E77+E82+E97+E102+E107</f>
        <v>110132.1</v>
      </c>
      <c r="F47" s="21"/>
      <c r="G47" s="21">
        <f>E52+E57+E67+E77+E82</f>
        <v>101998.1</v>
      </c>
      <c r="H47" s="20" t="s">
        <v>52</v>
      </c>
    </row>
    <row r="48" spans="1:5" ht="29.25" customHeight="1">
      <c r="A48" s="30"/>
      <c r="B48" s="14" t="s">
        <v>3</v>
      </c>
      <c r="C48" s="13">
        <f t="shared" si="10"/>
        <v>45567.7</v>
      </c>
      <c r="D48" s="13">
        <f t="shared" si="10"/>
        <v>0</v>
      </c>
      <c r="E48" s="13">
        <f t="shared" si="10"/>
        <v>19614.7</v>
      </c>
    </row>
    <row r="49" spans="1:5" ht="21" customHeight="1">
      <c r="A49" s="41" t="s">
        <v>19</v>
      </c>
      <c r="B49" s="14" t="s">
        <v>1</v>
      </c>
      <c r="C49" s="13">
        <f>SUM(C50:C53)</f>
        <v>743743.4</v>
      </c>
      <c r="D49" s="13">
        <f>SUM(D50:D53)</f>
        <v>698529.2</v>
      </c>
      <c r="E49" s="13">
        <f>SUM(E50:E53)</f>
        <v>379162.2</v>
      </c>
    </row>
    <row r="50" spans="1:5" ht="21" customHeight="1">
      <c r="A50" s="41"/>
      <c r="B50" s="18" t="s">
        <v>2</v>
      </c>
      <c r="C50" s="24">
        <v>0</v>
      </c>
      <c r="D50" s="24">
        <v>0</v>
      </c>
      <c r="E50" s="24"/>
    </row>
    <row r="51" spans="1:5" ht="21" customHeight="1">
      <c r="A51" s="41"/>
      <c r="B51" s="18" t="s">
        <v>9</v>
      </c>
      <c r="C51" s="24">
        <v>494490</v>
      </c>
      <c r="D51" s="24">
        <v>494490</v>
      </c>
      <c r="E51" s="24">
        <v>261437.2</v>
      </c>
    </row>
    <row r="52" spans="1:5" ht="21" customHeight="1">
      <c r="A52" s="41"/>
      <c r="B52" s="18" t="s">
        <v>13</v>
      </c>
      <c r="C52" s="24">
        <v>203686.3</v>
      </c>
      <c r="D52" s="24">
        <v>204039.2</v>
      </c>
      <c r="E52" s="24">
        <v>98110.3</v>
      </c>
    </row>
    <row r="53" spans="1:5" ht="19.5" customHeight="1">
      <c r="A53" s="41"/>
      <c r="B53" s="18" t="s">
        <v>3</v>
      </c>
      <c r="C53" s="24">
        <v>45567.1</v>
      </c>
      <c r="D53" s="24">
        <v>0</v>
      </c>
      <c r="E53" s="24">
        <v>19614.7</v>
      </c>
    </row>
    <row r="54" spans="1:5" ht="15" customHeight="1">
      <c r="A54" s="41" t="s">
        <v>20</v>
      </c>
      <c r="B54" s="14" t="s">
        <v>1</v>
      </c>
      <c r="C54" s="13">
        <f>SUM(C55:C58)</f>
        <v>1202.1</v>
      </c>
      <c r="D54" s="13">
        <f>SUM(D55:D58)</f>
        <v>1290.5</v>
      </c>
      <c r="E54" s="13">
        <f>SUM(E55:E58)</f>
        <v>419.4</v>
      </c>
    </row>
    <row r="55" spans="1:5" ht="16.5" customHeight="1">
      <c r="A55" s="41"/>
      <c r="B55" s="18" t="s">
        <v>2</v>
      </c>
      <c r="C55" s="24">
        <v>0</v>
      </c>
      <c r="D55" s="24">
        <v>0</v>
      </c>
      <c r="E55" s="24"/>
    </row>
    <row r="56" spans="1:5" ht="16.5" customHeight="1">
      <c r="A56" s="41"/>
      <c r="B56" s="18" t="s">
        <v>9</v>
      </c>
      <c r="C56" s="24">
        <v>0</v>
      </c>
      <c r="D56" s="24">
        <v>0</v>
      </c>
      <c r="E56" s="24"/>
    </row>
    <row r="57" spans="1:5" ht="16.5" customHeight="1">
      <c r="A57" s="41"/>
      <c r="B57" s="18" t="s">
        <v>13</v>
      </c>
      <c r="C57" s="24">
        <v>1201.5</v>
      </c>
      <c r="D57" s="24">
        <v>1290.5</v>
      </c>
      <c r="E57" s="24">
        <v>419.4</v>
      </c>
    </row>
    <row r="58" spans="1:5" ht="21" customHeight="1">
      <c r="A58" s="41"/>
      <c r="B58" s="18" t="s">
        <v>3</v>
      </c>
      <c r="C58" s="24">
        <v>0.6</v>
      </c>
      <c r="D58" s="24">
        <v>0</v>
      </c>
      <c r="E58" s="24"/>
    </row>
    <row r="59" spans="1:5" ht="19.5" customHeight="1" hidden="1" outlineLevel="1">
      <c r="A59" s="41" t="s">
        <v>21</v>
      </c>
      <c r="B59" s="14" t="s">
        <v>1</v>
      </c>
      <c r="C59" s="13">
        <f>SUM(C60:C63)</f>
        <v>0</v>
      </c>
      <c r="D59" s="13">
        <f>SUM(D60:D63)</f>
        <v>0</v>
      </c>
      <c r="E59" s="13">
        <f>SUM(E60:E63)</f>
        <v>0</v>
      </c>
    </row>
    <row r="60" spans="1:5" ht="19.5" customHeight="1" hidden="1" outlineLevel="1">
      <c r="A60" s="41"/>
      <c r="B60" s="18" t="s">
        <v>2</v>
      </c>
      <c r="C60" s="24"/>
      <c r="D60" s="24"/>
      <c r="E60" s="24"/>
    </row>
    <row r="61" spans="1:5" ht="19.5" customHeight="1" hidden="1" outlineLevel="1">
      <c r="A61" s="41"/>
      <c r="B61" s="18" t="s">
        <v>9</v>
      </c>
      <c r="C61" s="24"/>
      <c r="D61" s="24"/>
      <c r="E61" s="24"/>
    </row>
    <row r="62" spans="1:5" ht="19.5" customHeight="1" hidden="1" outlineLevel="1">
      <c r="A62" s="41"/>
      <c r="B62" s="18" t="s">
        <v>13</v>
      </c>
      <c r="C62" s="24"/>
      <c r="D62" s="24"/>
      <c r="E62" s="24"/>
    </row>
    <row r="63" spans="1:5" ht="17.25" customHeight="1" hidden="1" outlineLevel="1">
      <c r="A63" s="41"/>
      <c r="B63" s="18" t="s">
        <v>3</v>
      </c>
      <c r="C63" s="24"/>
      <c r="D63" s="24"/>
      <c r="E63" s="24"/>
    </row>
    <row r="64" spans="1:5" ht="15" customHeight="1" collapsed="1">
      <c r="A64" s="41" t="s">
        <v>22</v>
      </c>
      <c r="B64" s="14" t="s">
        <v>1</v>
      </c>
      <c r="C64" s="13">
        <f>SUM(C65:C68)</f>
        <v>2186.4</v>
      </c>
      <c r="D64" s="13">
        <f>SUM(D65:D68)</f>
        <v>2186.4</v>
      </c>
      <c r="E64" s="13">
        <f>SUM(E65:E68)</f>
        <v>626.1</v>
      </c>
    </row>
    <row r="65" spans="1:5" ht="15">
      <c r="A65" s="41"/>
      <c r="B65" s="18" t="s">
        <v>2</v>
      </c>
      <c r="C65" s="24">
        <v>0</v>
      </c>
      <c r="D65" s="24">
        <v>0</v>
      </c>
      <c r="E65" s="24"/>
    </row>
    <row r="66" spans="1:5" ht="15">
      <c r="A66" s="41"/>
      <c r="B66" s="18" t="s">
        <v>9</v>
      </c>
      <c r="C66" s="24">
        <v>1558.9</v>
      </c>
      <c r="D66" s="24">
        <v>1558.9</v>
      </c>
      <c r="E66" s="24"/>
    </row>
    <row r="67" spans="1:5" ht="15">
      <c r="A67" s="41"/>
      <c r="B67" s="18" t="s">
        <v>13</v>
      </c>
      <c r="C67" s="24">
        <v>627.5</v>
      </c>
      <c r="D67" s="24">
        <v>627.5</v>
      </c>
      <c r="E67" s="24">
        <v>626.1</v>
      </c>
    </row>
    <row r="68" spans="1:5" ht="21" customHeight="1">
      <c r="A68" s="41"/>
      <c r="B68" s="18" t="s">
        <v>3</v>
      </c>
      <c r="C68" s="24">
        <v>0</v>
      </c>
      <c r="D68" s="24">
        <v>0</v>
      </c>
      <c r="E68" s="24"/>
    </row>
    <row r="69" spans="1:5" ht="19.5" customHeight="1" hidden="1" outlineLevel="1">
      <c r="A69" s="41" t="s">
        <v>23</v>
      </c>
      <c r="B69" s="14" t="s">
        <v>1</v>
      </c>
      <c r="C69" s="13">
        <f>SUM(C70:C73)</f>
        <v>0</v>
      </c>
      <c r="D69" s="13">
        <f>SUM(D70:D73)</f>
        <v>0</v>
      </c>
      <c r="E69" s="13">
        <f>SUM(E70:E73)</f>
        <v>0</v>
      </c>
    </row>
    <row r="70" spans="1:5" ht="21" customHeight="1" hidden="1" outlineLevel="1">
      <c r="A70" s="41"/>
      <c r="B70" s="18" t="s">
        <v>2</v>
      </c>
      <c r="C70" s="24"/>
      <c r="D70" s="24"/>
      <c r="E70" s="24"/>
    </row>
    <row r="71" spans="1:5" ht="21" customHeight="1" hidden="1" outlineLevel="1">
      <c r="A71" s="41"/>
      <c r="B71" s="18" t="s">
        <v>9</v>
      </c>
      <c r="C71" s="24"/>
      <c r="D71" s="24"/>
      <c r="E71" s="24"/>
    </row>
    <row r="72" spans="1:5" ht="20.25" customHeight="1" hidden="1" outlineLevel="1">
      <c r="A72" s="41"/>
      <c r="B72" s="18" t="s">
        <v>13</v>
      </c>
      <c r="C72" s="24"/>
      <c r="D72" s="24"/>
      <c r="E72" s="24"/>
    </row>
    <row r="73" spans="1:5" ht="16.5" customHeight="1" hidden="1" outlineLevel="1">
      <c r="A73" s="41"/>
      <c r="B73" s="18" t="s">
        <v>3</v>
      </c>
      <c r="C73" s="24"/>
      <c r="D73" s="24"/>
      <c r="E73" s="24"/>
    </row>
    <row r="74" spans="1:5" ht="15" customHeight="1" collapsed="1">
      <c r="A74" s="41" t="s">
        <v>24</v>
      </c>
      <c r="B74" s="14" t="s">
        <v>1</v>
      </c>
      <c r="C74" s="13">
        <f>SUM(C75:C78)</f>
        <v>8575</v>
      </c>
      <c r="D74" s="13">
        <f>SUM(D75:D78)</f>
        <v>8575</v>
      </c>
      <c r="E74" s="13">
        <f>SUM(E75:E78)</f>
        <v>2440.2</v>
      </c>
    </row>
    <row r="75" spans="1:5" ht="15">
      <c r="A75" s="41"/>
      <c r="B75" s="18" t="s">
        <v>2</v>
      </c>
      <c r="C75" s="24">
        <v>0</v>
      </c>
      <c r="D75" s="24">
        <v>0</v>
      </c>
      <c r="E75" s="24"/>
    </row>
    <row r="76" spans="1:5" ht="15">
      <c r="A76" s="41"/>
      <c r="B76" s="18" t="s">
        <v>9</v>
      </c>
      <c r="C76" s="24">
        <v>6107.2</v>
      </c>
      <c r="D76" s="24">
        <v>6107.2</v>
      </c>
      <c r="E76" s="24">
        <v>212.1</v>
      </c>
    </row>
    <row r="77" spans="1:5" ht="15">
      <c r="A77" s="41"/>
      <c r="B77" s="18" t="s">
        <v>13</v>
      </c>
      <c r="C77" s="24">
        <v>2467.8</v>
      </c>
      <c r="D77" s="24">
        <v>2467.8</v>
      </c>
      <c r="E77" s="24">
        <v>2228.1</v>
      </c>
    </row>
    <row r="78" spans="1:5" ht="18.75" customHeight="1">
      <c r="A78" s="41"/>
      <c r="B78" s="18" t="s">
        <v>3</v>
      </c>
      <c r="C78" s="24">
        <v>0</v>
      </c>
      <c r="D78" s="24">
        <v>0</v>
      </c>
      <c r="E78" s="24"/>
    </row>
    <row r="79" spans="1:5" ht="18" customHeight="1">
      <c r="A79" s="41" t="s">
        <v>35</v>
      </c>
      <c r="B79" s="14" t="s">
        <v>1</v>
      </c>
      <c r="C79" s="13">
        <f>SUM(C80:C83)</f>
        <v>1414.9</v>
      </c>
      <c r="D79" s="13">
        <f>SUM(D80:D83)</f>
        <v>1404.2</v>
      </c>
      <c r="E79" s="13">
        <f>SUM(E80:E83)</f>
        <v>614.2</v>
      </c>
    </row>
    <row r="80" spans="1:5" ht="18" customHeight="1">
      <c r="A80" s="41"/>
      <c r="B80" s="18" t="s">
        <v>2</v>
      </c>
      <c r="C80" s="24">
        <v>0</v>
      </c>
      <c r="D80" s="24">
        <v>0</v>
      </c>
      <c r="E80" s="24"/>
    </row>
    <row r="81" spans="1:5" ht="18" customHeight="1">
      <c r="A81" s="41"/>
      <c r="B81" s="18" t="s">
        <v>9</v>
      </c>
      <c r="C81" s="24">
        <v>0</v>
      </c>
      <c r="D81" s="24">
        <v>0</v>
      </c>
      <c r="E81" s="24"/>
    </row>
    <row r="82" spans="1:5" ht="18" customHeight="1">
      <c r="A82" s="41"/>
      <c r="B82" s="18" t="s">
        <v>13</v>
      </c>
      <c r="C82" s="24">
        <v>1414.9</v>
      </c>
      <c r="D82" s="24">
        <v>1404.2</v>
      </c>
      <c r="E82" s="24">
        <v>614.2</v>
      </c>
    </row>
    <row r="83" spans="1:5" ht="18.75" customHeight="1">
      <c r="A83" s="41"/>
      <c r="B83" s="18" t="s">
        <v>3</v>
      </c>
      <c r="C83" s="24">
        <v>0</v>
      </c>
      <c r="D83" s="24">
        <v>0</v>
      </c>
      <c r="E83" s="24"/>
    </row>
    <row r="84" spans="1:5" ht="18" customHeight="1" hidden="1" outlineLevel="1">
      <c r="A84" s="41" t="s">
        <v>40</v>
      </c>
      <c r="B84" s="14" t="s">
        <v>1</v>
      </c>
      <c r="C84" s="13">
        <f>SUM(C85:C88)</f>
        <v>0</v>
      </c>
      <c r="D84" s="13">
        <f>SUM(D85:D88)</f>
        <v>0</v>
      </c>
      <c r="E84" s="13">
        <f>SUM(E85:E88)</f>
        <v>0</v>
      </c>
    </row>
    <row r="85" spans="1:5" ht="18" customHeight="1" hidden="1" outlineLevel="1">
      <c r="A85" s="41"/>
      <c r="B85" s="18" t="s">
        <v>2</v>
      </c>
      <c r="C85" s="24"/>
      <c r="D85" s="24"/>
      <c r="E85" s="24"/>
    </row>
    <row r="86" spans="1:5" ht="18" customHeight="1" hidden="1" outlineLevel="1">
      <c r="A86" s="41"/>
      <c r="B86" s="18" t="s">
        <v>9</v>
      </c>
      <c r="C86" s="24"/>
      <c r="D86" s="24"/>
      <c r="E86" s="24"/>
    </row>
    <row r="87" spans="1:5" ht="18" customHeight="1" hidden="1" outlineLevel="1">
      <c r="A87" s="41"/>
      <c r="B87" s="18" t="s">
        <v>13</v>
      </c>
      <c r="C87" s="24"/>
      <c r="D87" s="24"/>
      <c r="E87" s="24"/>
    </row>
    <row r="88" spans="1:5" ht="21.75" customHeight="1" hidden="1" outlineLevel="1">
      <c r="A88" s="41"/>
      <c r="B88" s="18" t="s">
        <v>3</v>
      </c>
      <c r="C88" s="24"/>
      <c r="D88" s="24"/>
      <c r="E88" s="24"/>
    </row>
    <row r="89" spans="1:5" ht="17.25" customHeight="1" hidden="1" outlineLevel="1" collapsed="1">
      <c r="A89" s="41" t="s">
        <v>41</v>
      </c>
      <c r="B89" s="14" t="s">
        <v>1</v>
      </c>
      <c r="C89" s="13">
        <f>SUM(C90:C93)</f>
        <v>0</v>
      </c>
      <c r="D89" s="13">
        <f>SUM(D90:D93)</f>
        <v>0</v>
      </c>
      <c r="E89" s="13">
        <f>SUM(E90:E93)</f>
        <v>0</v>
      </c>
    </row>
    <row r="90" spans="1:5" ht="21.75" customHeight="1" hidden="1" outlineLevel="1">
      <c r="A90" s="41"/>
      <c r="B90" s="18" t="s">
        <v>2</v>
      </c>
      <c r="C90" s="24">
        <v>0</v>
      </c>
      <c r="D90" s="24"/>
      <c r="E90" s="24"/>
    </row>
    <row r="91" spans="1:5" ht="20.25" customHeight="1" hidden="1" outlineLevel="1">
      <c r="A91" s="41"/>
      <c r="B91" s="18" t="s">
        <v>9</v>
      </c>
      <c r="C91" s="24"/>
      <c r="D91" s="24"/>
      <c r="E91" s="24"/>
    </row>
    <row r="92" spans="1:6" ht="20.25" customHeight="1" hidden="1" outlineLevel="1">
      <c r="A92" s="41"/>
      <c r="B92" s="18" t="s">
        <v>13</v>
      </c>
      <c r="C92" s="24"/>
      <c r="D92" s="24"/>
      <c r="E92" s="24"/>
      <c r="F92" s="20" t="s">
        <v>42</v>
      </c>
    </row>
    <row r="93" spans="1:5" ht="18.75" customHeight="1" hidden="1" outlineLevel="1">
      <c r="A93" s="41"/>
      <c r="B93" s="18" t="s">
        <v>3</v>
      </c>
      <c r="C93" s="24"/>
      <c r="D93" s="24"/>
      <c r="E93" s="24"/>
    </row>
    <row r="94" spans="1:5" ht="21.75" customHeight="1" collapsed="1">
      <c r="A94" s="45" t="s">
        <v>57</v>
      </c>
      <c r="B94" s="14" t="s">
        <v>1</v>
      </c>
      <c r="C94" s="13">
        <f>SUM(C95:C98)</f>
        <v>11318.6</v>
      </c>
      <c r="D94" s="13">
        <f>SUM(D95:D98)</f>
        <v>8134</v>
      </c>
      <c r="E94" s="13">
        <f>SUM(E95:E98)</f>
        <v>8134</v>
      </c>
    </row>
    <row r="95" spans="1:5" ht="21.75" customHeight="1">
      <c r="A95" s="46"/>
      <c r="B95" s="18" t="s">
        <v>2</v>
      </c>
      <c r="C95" s="24">
        <v>0</v>
      </c>
      <c r="D95" s="24">
        <v>0</v>
      </c>
      <c r="E95" s="24"/>
    </row>
    <row r="96" spans="1:5" ht="21.75" customHeight="1">
      <c r="A96" s="46"/>
      <c r="B96" s="18" t="s">
        <v>9</v>
      </c>
      <c r="C96" s="24">
        <v>0</v>
      </c>
      <c r="D96" s="24">
        <v>0</v>
      </c>
      <c r="E96" s="24"/>
    </row>
    <row r="97" spans="1:5" ht="21.75" customHeight="1">
      <c r="A97" s="46"/>
      <c r="B97" s="18" t="s">
        <v>13</v>
      </c>
      <c r="C97" s="24">
        <v>11318.6</v>
      </c>
      <c r="D97" s="24">
        <v>8134</v>
      </c>
      <c r="E97" s="24">
        <v>8134</v>
      </c>
    </row>
    <row r="98" spans="1:5" ht="108" customHeight="1">
      <c r="A98" s="47"/>
      <c r="B98" s="18" t="s">
        <v>3</v>
      </c>
      <c r="C98" s="24">
        <v>0</v>
      </c>
      <c r="D98" s="24">
        <v>0</v>
      </c>
      <c r="E98" s="24"/>
    </row>
    <row r="99" spans="1:5" ht="29.25" customHeight="1" hidden="1" outlineLevel="1" collapsed="1">
      <c r="A99" s="45" t="s">
        <v>46</v>
      </c>
      <c r="B99" s="14" t="s">
        <v>1</v>
      </c>
      <c r="C99" s="13">
        <f>SUM(C100:C103)</f>
        <v>0</v>
      </c>
      <c r="D99" s="13">
        <f>SUM(D100:D103)</f>
        <v>0</v>
      </c>
      <c r="E99" s="13">
        <f>SUM(E100:E103)</f>
        <v>0</v>
      </c>
    </row>
    <row r="100" spans="1:5" ht="29.25" customHeight="1" hidden="1" outlineLevel="1">
      <c r="A100" s="46"/>
      <c r="B100" s="18" t="s">
        <v>2</v>
      </c>
      <c r="C100" s="24">
        <v>0</v>
      </c>
      <c r="D100" s="24">
        <v>0</v>
      </c>
      <c r="E100" s="24"/>
    </row>
    <row r="101" spans="1:5" ht="29.25" customHeight="1" hidden="1" outlineLevel="1">
      <c r="A101" s="46"/>
      <c r="B101" s="18" t="s">
        <v>9</v>
      </c>
      <c r="C101" s="24">
        <v>0</v>
      </c>
      <c r="D101" s="24">
        <v>0</v>
      </c>
      <c r="E101" s="24"/>
    </row>
    <row r="102" spans="1:5" ht="29.25" customHeight="1" hidden="1" outlineLevel="1">
      <c r="A102" s="46"/>
      <c r="B102" s="18" t="s">
        <v>13</v>
      </c>
      <c r="C102" s="24">
        <v>0</v>
      </c>
      <c r="D102" s="24">
        <v>0</v>
      </c>
      <c r="E102" s="24"/>
    </row>
    <row r="103" spans="1:5" ht="33.75" customHeight="1" hidden="1" outlineLevel="1">
      <c r="A103" s="47"/>
      <c r="B103" s="18" t="s">
        <v>3</v>
      </c>
      <c r="C103" s="24">
        <v>0</v>
      </c>
      <c r="D103" s="24">
        <v>0</v>
      </c>
      <c r="E103" s="24"/>
    </row>
    <row r="104" spans="1:5" ht="16.5" customHeight="1" collapsed="1">
      <c r="A104" s="45" t="s">
        <v>55</v>
      </c>
      <c r="B104" s="14" t="s">
        <v>1</v>
      </c>
      <c r="C104" s="13">
        <f>SUM(C105:C108)</f>
        <v>3600</v>
      </c>
      <c r="D104" s="13">
        <f>SUM(D105:D108)</f>
        <v>1440</v>
      </c>
      <c r="E104" s="13">
        <f>SUM(E105:E108)</f>
        <v>0</v>
      </c>
    </row>
    <row r="105" spans="1:5" ht="16.5" customHeight="1">
      <c r="A105" s="46"/>
      <c r="B105" s="18" t="s">
        <v>2</v>
      </c>
      <c r="C105" s="24">
        <v>0</v>
      </c>
      <c r="D105" s="24">
        <v>0</v>
      </c>
      <c r="E105" s="24"/>
    </row>
    <row r="106" spans="1:5" ht="16.5" customHeight="1">
      <c r="A106" s="46"/>
      <c r="B106" s="18" t="s">
        <v>9</v>
      </c>
      <c r="C106" s="24">
        <v>0</v>
      </c>
      <c r="D106" s="24">
        <v>0</v>
      </c>
      <c r="E106" s="24"/>
    </row>
    <row r="107" spans="1:5" ht="16.5" customHeight="1">
      <c r="A107" s="46"/>
      <c r="B107" s="18" t="s">
        <v>13</v>
      </c>
      <c r="C107" s="24">
        <v>3600</v>
      </c>
      <c r="D107" s="24">
        <v>1440</v>
      </c>
      <c r="E107" s="24">
        <v>0</v>
      </c>
    </row>
    <row r="108" spans="1:5" ht="16.5" customHeight="1">
      <c r="A108" s="47"/>
      <c r="B108" s="18" t="s">
        <v>3</v>
      </c>
      <c r="C108" s="24">
        <v>0</v>
      </c>
      <c r="D108" s="24">
        <v>0</v>
      </c>
      <c r="E108" s="24"/>
    </row>
    <row r="109" spans="1:6" ht="15" customHeight="1">
      <c r="A109" s="30" t="s">
        <v>25</v>
      </c>
      <c r="B109" s="14" t="s">
        <v>1</v>
      </c>
      <c r="C109" s="13">
        <f>C114+C119+C124</f>
        <v>159494.8</v>
      </c>
      <c r="D109" s="13">
        <f aca="true" t="shared" si="11" ref="D109:E109">D114+D119+D124</f>
        <v>159100</v>
      </c>
      <c r="E109" s="13">
        <f t="shared" si="11"/>
        <v>73969.6</v>
      </c>
      <c r="F109" s="21"/>
    </row>
    <row r="110" spans="1:5" ht="19.5" customHeight="1">
      <c r="A110" s="30"/>
      <c r="B110" s="14" t="s">
        <v>2</v>
      </c>
      <c r="C110" s="13">
        <f>C115+C120+C125</f>
        <v>0</v>
      </c>
      <c r="D110" s="13">
        <f aca="true" t="shared" si="12" ref="D110:E110">D115+D120+D125</f>
        <v>0</v>
      </c>
      <c r="E110" s="13">
        <f t="shared" si="12"/>
        <v>0</v>
      </c>
    </row>
    <row r="111" spans="1:6" ht="15">
      <c r="A111" s="30"/>
      <c r="B111" s="14" t="s">
        <v>9</v>
      </c>
      <c r="C111" s="13">
        <f aca="true" t="shared" si="13" ref="C111:E113">C116+C121+C126</f>
        <v>679.9</v>
      </c>
      <c r="D111" s="13">
        <f t="shared" si="13"/>
        <v>679.9</v>
      </c>
      <c r="E111" s="13">
        <f t="shared" si="13"/>
        <v>0</v>
      </c>
      <c r="F111" s="21"/>
    </row>
    <row r="112" spans="1:6" ht="15">
      <c r="A112" s="30"/>
      <c r="B112" s="14" t="s">
        <v>13</v>
      </c>
      <c r="C112" s="13">
        <f t="shared" si="13"/>
        <v>158267.6</v>
      </c>
      <c r="D112" s="13">
        <f t="shared" si="13"/>
        <v>158420.1</v>
      </c>
      <c r="E112" s="13">
        <f t="shared" si="13"/>
        <v>73792</v>
      </c>
      <c r="F112" s="21"/>
    </row>
    <row r="113" spans="1:6" ht="32.25" customHeight="1">
      <c r="A113" s="30"/>
      <c r="B113" s="14" t="s">
        <v>3</v>
      </c>
      <c r="C113" s="13">
        <f t="shared" si="13"/>
        <v>547.3</v>
      </c>
      <c r="D113" s="13">
        <f t="shared" si="13"/>
        <v>0</v>
      </c>
      <c r="E113" s="13">
        <f t="shared" si="13"/>
        <v>177.6</v>
      </c>
      <c r="F113" s="21"/>
    </row>
    <row r="114" spans="1:7" ht="21.75" customHeight="1">
      <c r="A114" s="41" t="s">
        <v>26</v>
      </c>
      <c r="B114" s="14" t="s">
        <v>1</v>
      </c>
      <c r="C114" s="13">
        <f>SUM(C115:C118)</f>
        <v>157647.09999999998</v>
      </c>
      <c r="D114" s="13">
        <f>SUM(D115:D118)</f>
        <v>157246.6</v>
      </c>
      <c r="E114" s="13">
        <f>SUM(E115:E118)</f>
        <v>73202.7</v>
      </c>
      <c r="F114" s="21"/>
      <c r="G114" s="21">
        <f>76128.5-E116-E117-E122-E127</f>
        <v>2336.500000000009</v>
      </c>
    </row>
    <row r="115" spans="1:7" ht="21.75" customHeight="1">
      <c r="A115" s="41"/>
      <c r="B115" s="18" t="s">
        <v>2</v>
      </c>
      <c r="C115" s="24">
        <v>0</v>
      </c>
      <c r="D115" s="24">
        <v>0</v>
      </c>
      <c r="E115" s="24"/>
      <c r="G115" s="22" t="s">
        <v>51</v>
      </c>
    </row>
    <row r="116" spans="1:5" ht="21.75" customHeight="1">
      <c r="A116" s="41"/>
      <c r="B116" s="18" t="s">
        <v>9</v>
      </c>
      <c r="C116" s="24">
        <v>679.9</v>
      </c>
      <c r="D116" s="24">
        <v>679.9</v>
      </c>
      <c r="E116" s="24"/>
    </row>
    <row r="117" spans="1:5" ht="21.75" customHeight="1">
      <c r="A117" s="41"/>
      <c r="B117" s="18" t="s">
        <v>13</v>
      </c>
      <c r="C117" s="24">
        <v>156427.8</v>
      </c>
      <c r="D117" s="24">
        <v>156566.7</v>
      </c>
      <c r="E117" s="24">
        <f>75332.7-2307.6</f>
        <v>73025.09999999999</v>
      </c>
    </row>
    <row r="118" spans="1:6" ht="18" customHeight="1">
      <c r="A118" s="41"/>
      <c r="B118" s="18" t="s">
        <v>3</v>
      </c>
      <c r="C118" s="24">
        <v>539.4</v>
      </c>
      <c r="D118" s="24">
        <v>0</v>
      </c>
      <c r="E118" s="24">
        <v>177.6</v>
      </c>
      <c r="F118" s="21"/>
    </row>
    <row r="119" spans="1:5" ht="15" customHeight="1">
      <c r="A119" s="41" t="s">
        <v>27</v>
      </c>
      <c r="B119" s="14" t="s">
        <v>1</v>
      </c>
      <c r="C119" s="13">
        <f>SUM(C120:C123)</f>
        <v>450.2</v>
      </c>
      <c r="D119" s="13">
        <f>SUM(D120:D123)</f>
        <v>459</v>
      </c>
      <c r="E119" s="13">
        <f>SUM(E120:E123)</f>
        <v>170.1</v>
      </c>
    </row>
    <row r="120" spans="1:5" ht="15">
      <c r="A120" s="41"/>
      <c r="B120" s="18" t="s">
        <v>2</v>
      </c>
      <c r="C120" s="24">
        <v>0</v>
      </c>
      <c r="D120" s="24">
        <v>0</v>
      </c>
      <c r="E120" s="24"/>
    </row>
    <row r="121" spans="1:5" ht="15">
      <c r="A121" s="41"/>
      <c r="B121" s="18" t="s">
        <v>9</v>
      </c>
      <c r="C121" s="24">
        <v>0</v>
      </c>
      <c r="D121" s="24">
        <v>0</v>
      </c>
      <c r="E121" s="24"/>
    </row>
    <row r="122" spans="1:5" ht="15">
      <c r="A122" s="41"/>
      <c r="B122" s="18" t="s">
        <v>13</v>
      </c>
      <c r="C122" s="24">
        <v>450.2</v>
      </c>
      <c r="D122" s="24">
        <v>459</v>
      </c>
      <c r="E122" s="24">
        <v>170.1</v>
      </c>
    </row>
    <row r="123" spans="1:5" ht="18" customHeight="1">
      <c r="A123" s="41"/>
      <c r="B123" s="18" t="s">
        <v>3</v>
      </c>
      <c r="C123" s="24">
        <v>0</v>
      </c>
      <c r="D123" s="24">
        <v>0</v>
      </c>
      <c r="E123" s="24"/>
    </row>
    <row r="124" spans="1:5" ht="15.75" customHeight="1">
      <c r="A124" s="41" t="s">
        <v>36</v>
      </c>
      <c r="B124" s="14" t="s">
        <v>1</v>
      </c>
      <c r="C124" s="13">
        <f>SUM(C125:C128)</f>
        <v>1397.5</v>
      </c>
      <c r="D124" s="13">
        <f>SUM(D125:D128)</f>
        <v>1394.4</v>
      </c>
      <c r="E124" s="13">
        <f>SUM(E125:E128)</f>
        <v>596.8</v>
      </c>
    </row>
    <row r="125" spans="1:5" ht="15.75" customHeight="1">
      <c r="A125" s="41"/>
      <c r="B125" s="18" t="s">
        <v>2</v>
      </c>
      <c r="C125" s="24">
        <v>0</v>
      </c>
      <c r="D125" s="24">
        <v>0</v>
      </c>
      <c r="E125" s="24"/>
    </row>
    <row r="126" spans="1:5" ht="15.75" customHeight="1">
      <c r="A126" s="41"/>
      <c r="B126" s="18" t="s">
        <v>9</v>
      </c>
      <c r="C126" s="24">
        <v>0</v>
      </c>
      <c r="D126" s="24">
        <v>0</v>
      </c>
      <c r="E126" s="24"/>
    </row>
    <row r="127" spans="1:5" ht="15.75" customHeight="1">
      <c r="A127" s="41"/>
      <c r="B127" s="18" t="s">
        <v>13</v>
      </c>
      <c r="C127" s="24">
        <v>1389.6</v>
      </c>
      <c r="D127" s="24">
        <v>1394.4</v>
      </c>
      <c r="E127" s="24">
        <v>596.8</v>
      </c>
    </row>
    <row r="128" spans="1:5" ht="18" customHeight="1">
      <c r="A128" s="41"/>
      <c r="B128" s="18" t="s">
        <v>3</v>
      </c>
      <c r="C128" s="24">
        <v>7.9</v>
      </c>
      <c r="D128" s="24">
        <v>0</v>
      </c>
      <c r="E128" s="24">
        <v>0</v>
      </c>
    </row>
    <row r="129" spans="1:7" ht="15" customHeight="1">
      <c r="A129" s="30" t="s">
        <v>28</v>
      </c>
      <c r="B129" s="14" t="s">
        <v>1</v>
      </c>
      <c r="C129" s="13">
        <f>C134+C139+C144+C149+C154+C159+C164+C169+C174</f>
        <v>84065.30000000002</v>
      </c>
      <c r="D129" s="13">
        <f aca="true" t="shared" si="14" ref="D129:E129">D134+D139+D144+D149+D154+D159+D164+D169+D174</f>
        <v>77408</v>
      </c>
      <c r="E129" s="13">
        <f t="shared" si="14"/>
        <v>34404</v>
      </c>
      <c r="F129" s="21"/>
      <c r="G129" s="21">
        <f>42659.7-11600-E136-E137-E142-E141-E146-E147-E151-E156-E162-E167-E172-E150-E152</f>
        <v>-28.900000000005093</v>
      </c>
    </row>
    <row r="130" spans="1:7" ht="18" customHeight="1">
      <c r="A130" s="30"/>
      <c r="B130" s="14" t="s">
        <v>2</v>
      </c>
      <c r="C130" s="13">
        <f>C135+C140+C145+C150+C155+C160+C165+C170+C175</f>
        <v>655.7</v>
      </c>
      <c r="D130" s="13">
        <f>D135+D140+D145+D150+D155+D160+D165+D170+D175</f>
        <v>655.7</v>
      </c>
      <c r="E130" s="13">
        <f>E135+E140+E145+E150+E155+E160+E165+E170+E175</f>
        <v>243.3</v>
      </c>
      <c r="G130" s="22" t="s">
        <v>51</v>
      </c>
    </row>
    <row r="131" spans="1:6" ht="15">
      <c r="A131" s="30"/>
      <c r="B131" s="14" t="s">
        <v>9</v>
      </c>
      <c r="C131" s="13">
        <f aca="true" t="shared" si="15" ref="C131:D131">C136+C141+C146+C151+C156+C161+C166+C171+C176</f>
        <v>33193.3</v>
      </c>
      <c r="D131" s="13">
        <f t="shared" si="15"/>
        <v>33193.3</v>
      </c>
      <c r="E131" s="13">
        <f aca="true" t="shared" si="16" ref="E131">E136+E141+E146+E151+E156+E161+E166+E171+E176</f>
        <v>15387.8</v>
      </c>
      <c r="F131" s="21"/>
    </row>
    <row r="132" spans="1:6" ht="15.75" customHeight="1">
      <c r="A132" s="30"/>
      <c r="B132" s="14" t="s">
        <v>13</v>
      </c>
      <c r="C132" s="13">
        <f aca="true" t="shared" si="17" ref="C132:D132">C137+C142+C147+C152+C157+C162+C167+C172+C177</f>
        <v>42833.299999999996</v>
      </c>
      <c r="D132" s="13">
        <f t="shared" si="17"/>
        <v>43559</v>
      </c>
      <c r="E132" s="13">
        <f>E137+E142+E147+E152+E157+E162+E167+E172+E177</f>
        <v>17765.1</v>
      </c>
      <c r="F132" s="21"/>
    </row>
    <row r="133" spans="1:5" ht="30" customHeight="1">
      <c r="A133" s="30"/>
      <c r="B133" s="14" t="s">
        <v>3</v>
      </c>
      <c r="C133" s="13">
        <f aca="true" t="shared" si="18" ref="C133:D133">C138+C143+C148+C153+C158+C163+C168+C173+C178</f>
        <v>7383</v>
      </c>
      <c r="D133" s="13">
        <f t="shared" si="18"/>
        <v>0</v>
      </c>
      <c r="E133" s="13">
        <f aca="true" t="shared" si="19" ref="E133">E138+E143+E148+E153+E158+E163+E168+E173+E178</f>
        <v>1007.8</v>
      </c>
    </row>
    <row r="134" spans="1:5" ht="15" customHeight="1">
      <c r="A134" s="41" t="s">
        <v>29</v>
      </c>
      <c r="B134" s="14" t="s">
        <v>1</v>
      </c>
      <c r="C134" s="13">
        <f>SUM(C135:C138)</f>
        <v>6252.2</v>
      </c>
      <c r="D134" s="13">
        <f>SUM(D135:D138)</f>
        <v>5758.3</v>
      </c>
      <c r="E134" s="13">
        <f>SUM(E135:E138)</f>
        <v>2852.2</v>
      </c>
    </row>
    <row r="135" spans="1:5" ht="20.25" customHeight="1">
      <c r="A135" s="41"/>
      <c r="B135" s="18" t="s">
        <v>2</v>
      </c>
      <c r="C135" s="24">
        <v>0</v>
      </c>
      <c r="D135" s="24">
        <v>0</v>
      </c>
      <c r="E135" s="24"/>
    </row>
    <row r="136" spans="1:5" ht="20.25" customHeight="1">
      <c r="A136" s="41"/>
      <c r="B136" s="18" t="s">
        <v>9</v>
      </c>
      <c r="C136" s="24">
        <v>0</v>
      </c>
      <c r="D136" s="24">
        <v>0</v>
      </c>
      <c r="E136" s="24"/>
    </row>
    <row r="137" spans="1:5" ht="20.25" customHeight="1">
      <c r="A137" s="41"/>
      <c r="B137" s="18" t="s">
        <v>13</v>
      </c>
      <c r="C137" s="24">
        <v>5758.3</v>
      </c>
      <c r="D137" s="24">
        <v>5758.3</v>
      </c>
      <c r="E137" s="24">
        <v>2621.7</v>
      </c>
    </row>
    <row r="138" spans="1:5" ht="23.25" customHeight="1">
      <c r="A138" s="41"/>
      <c r="B138" s="18" t="s">
        <v>3</v>
      </c>
      <c r="C138" s="24">
        <v>493.9</v>
      </c>
      <c r="D138" s="24">
        <v>0</v>
      </c>
      <c r="E138" s="24">
        <v>230.5</v>
      </c>
    </row>
    <row r="139" spans="1:5" ht="15" customHeight="1">
      <c r="A139" s="41" t="s">
        <v>30</v>
      </c>
      <c r="B139" s="14" t="s">
        <v>1</v>
      </c>
      <c r="C139" s="13">
        <f>SUM(C140:C143)</f>
        <v>114.6</v>
      </c>
      <c r="D139" s="13">
        <f>SUM(D140:D143)</f>
        <v>114.6</v>
      </c>
      <c r="E139" s="13">
        <f>SUM(E140:E143)</f>
        <v>50.2</v>
      </c>
    </row>
    <row r="140" spans="1:5" ht="15">
      <c r="A140" s="41"/>
      <c r="B140" s="18" t="s">
        <v>2</v>
      </c>
      <c r="C140" s="24">
        <v>0</v>
      </c>
      <c r="D140" s="24">
        <v>0</v>
      </c>
      <c r="E140" s="24"/>
    </row>
    <row r="141" spans="1:5" ht="15">
      <c r="A141" s="41"/>
      <c r="B141" s="18" t="s">
        <v>9</v>
      </c>
      <c r="C141" s="24">
        <v>0</v>
      </c>
      <c r="D141" s="24">
        <v>0</v>
      </c>
      <c r="E141" s="24"/>
    </row>
    <row r="142" spans="1:5" ht="15">
      <c r="A142" s="41"/>
      <c r="B142" s="18" t="s">
        <v>13</v>
      </c>
      <c r="C142" s="24">
        <v>114.6</v>
      </c>
      <c r="D142" s="24">
        <v>114.6</v>
      </c>
      <c r="E142" s="24">
        <v>50.2</v>
      </c>
    </row>
    <row r="143" spans="1:5" ht="20.25" customHeight="1">
      <c r="A143" s="41"/>
      <c r="B143" s="18" t="s">
        <v>3</v>
      </c>
      <c r="C143" s="24">
        <v>0</v>
      </c>
      <c r="D143" s="24">
        <v>0</v>
      </c>
      <c r="E143" s="24"/>
    </row>
    <row r="144" spans="1:5" ht="20.25" customHeight="1">
      <c r="A144" s="41" t="s">
        <v>31</v>
      </c>
      <c r="B144" s="14" t="s">
        <v>1</v>
      </c>
      <c r="C144" s="13">
        <f>SUM(C145:C148)</f>
        <v>814.8</v>
      </c>
      <c r="D144" s="13">
        <f>SUM(D145:D148)</f>
        <v>837.5</v>
      </c>
      <c r="E144" s="13">
        <f>SUM(E145:E148)</f>
        <v>265.9</v>
      </c>
    </row>
    <row r="145" spans="1:5" ht="20.25" customHeight="1">
      <c r="A145" s="41"/>
      <c r="B145" s="18" t="s">
        <v>2</v>
      </c>
      <c r="C145" s="24">
        <v>0</v>
      </c>
      <c r="D145" s="24">
        <v>0</v>
      </c>
      <c r="E145" s="24"/>
    </row>
    <row r="146" spans="1:5" ht="20.25" customHeight="1">
      <c r="A146" s="41"/>
      <c r="B146" s="18" t="s">
        <v>9</v>
      </c>
      <c r="C146" s="24">
        <v>0</v>
      </c>
      <c r="D146" s="24">
        <v>0</v>
      </c>
      <c r="E146" s="24"/>
    </row>
    <row r="147" spans="1:5" ht="20.25" customHeight="1">
      <c r="A147" s="41"/>
      <c r="B147" s="18" t="s">
        <v>13</v>
      </c>
      <c r="C147" s="24">
        <v>814.8</v>
      </c>
      <c r="D147" s="24">
        <v>837.5</v>
      </c>
      <c r="E147" s="24">
        <v>265.9</v>
      </c>
    </row>
    <row r="148" spans="1:5" ht="19.5" customHeight="1">
      <c r="A148" s="41"/>
      <c r="B148" s="18" t="s">
        <v>3</v>
      </c>
      <c r="C148" s="24">
        <v>0</v>
      </c>
      <c r="D148" s="24">
        <v>0</v>
      </c>
      <c r="E148" s="24"/>
    </row>
    <row r="149" spans="1:5" ht="15" customHeight="1">
      <c r="A149" s="41" t="s">
        <v>32</v>
      </c>
      <c r="B149" s="14" t="s">
        <v>1</v>
      </c>
      <c r="C149" s="13">
        <f>SUM(C150:C153)</f>
        <v>63673.5</v>
      </c>
      <c r="D149" s="13">
        <f>SUM(D150:D153)</f>
        <v>64376.5</v>
      </c>
      <c r="E149" s="13">
        <f>SUM(E150:E153)</f>
        <v>28090.8</v>
      </c>
    </row>
    <row r="150" spans="1:5" ht="15">
      <c r="A150" s="41"/>
      <c r="B150" s="18" t="s">
        <v>2</v>
      </c>
      <c r="C150" s="24">
        <v>655.7</v>
      </c>
      <c r="D150" s="24">
        <v>655.7</v>
      </c>
      <c r="E150" s="24">
        <v>243.3</v>
      </c>
    </row>
    <row r="151" spans="1:5" ht="15">
      <c r="A151" s="41"/>
      <c r="B151" s="18" t="s">
        <v>9</v>
      </c>
      <c r="C151" s="24">
        <v>33193.3</v>
      </c>
      <c r="D151" s="24">
        <v>33193.3</v>
      </c>
      <c r="E151" s="24">
        <v>15387.8</v>
      </c>
    </row>
    <row r="152" spans="1:6" ht="15">
      <c r="A152" s="41"/>
      <c r="B152" s="18" t="s">
        <v>13</v>
      </c>
      <c r="C152" s="24">
        <v>29824.5</v>
      </c>
      <c r="D152" s="24">
        <v>30527.5</v>
      </c>
      <c r="E152" s="24">
        <v>12459.7</v>
      </c>
      <c r="F152" s="21"/>
    </row>
    <row r="153" spans="1:5" ht="18.75" customHeight="1">
      <c r="A153" s="41"/>
      <c r="B153" s="18" t="s">
        <v>3</v>
      </c>
      <c r="C153" s="24">
        <v>0</v>
      </c>
      <c r="D153" s="24">
        <v>0</v>
      </c>
      <c r="E153" s="24"/>
    </row>
    <row r="154" spans="1:5" ht="15" customHeight="1">
      <c r="A154" s="41" t="s">
        <v>33</v>
      </c>
      <c r="B154" s="14" t="s">
        <v>1</v>
      </c>
      <c r="C154" s="13">
        <f>SUM(C155:C158)</f>
        <v>8.1</v>
      </c>
      <c r="D154" s="13">
        <f>SUM(D155:D158)</f>
        <v>8.1</v>
      </c>
      <c r="E154" s="13">
        <f>SUM(E155:E158)</f>
        <v>0</v>
      </c>
    </row>
    <row r="155" spans="1:5" ht="15">
      <c r="A155" s="41"/>
      <c r="B155" s="18" t="s">
        <v>2</v>
      </c>
      <c r="C155" s="24">
        <v>0</v>
      </c>
      <c r="D155" s="24">
        <v>0</v>
      </c>
      <c r="E155" s="24"/>
    </row>
    <row r="156" spans="1:5" ht="15">
      <c r="A156" s="41"/>
      <c r="B156" s="18" t="s">
        <v>9</v>
      </c>
      <c r="C156" s="24">
        <v>0</v>
      </c>
      <c r="D156" s="24">
        <v>0</v>
      </c>
      <c r="E156" s="24"/>
    </row>
    <row r="157" spans="1:5" ht="15">
      <c r="A157" s="41"/>
      <c r="B157" s="18" t="s">
        <v>13</v>
      </c>
      <c r="C157" s="24">
        <v>8.1</v>
      </c>
      <c r="D157" s="24">
        <v>8.1</v>
      </c>
      <c r="E157" s="24">
        <v>0</v>
      </c>
    </row>
    <row r="158" spans="1:5" ht="19.5" customHeight="1">
      <c r="A158" s="41"/>
      <c r="B158" s="18" t="s">
        <v>3</v>
      </c>
      <c r="C158" s="24">
        <v>0</v>
      </c>
      <c r="D158" s="24">
        <v>0</v>
      </c>
      <c r="E158" s="24"/>
    </row>
    <row r="159" spans="1:5" ht="18" customHeight="1">
      <c r="A159" s="41" t="s">
        <v>34</v>
      </c>
      <c r="B159" s="14" t="s">
        <v>1</v>
      </c>
      <c r="C159" s="13">
        <f>SUM(C160:C163)</f>
        <v>375</v>
      </c>
      <c r="D159" s="13">
        <f>SUM(D160:D163)</f>
        <v>375</v>
      </c>
      <c r="E159" s="13">
        <f>SUM(E160:E163)</f>
        <v>0</v>
      </c>
    </row>
    <row r="160" spans="1:5" ht="18" customHeight="1">
      <c r="A160" s="41"/>
      <c r="B160" s="18" t="s">
        <v>2</v>
      </c>
      <c r="C160" s="24">
        <v>0</v>
      </c>
      <c r="D160" s="24">
        <v>0</v>
      </c>
      <c r="E160" s="24"/>
    </row>
    <row r="161" spans="1:5" ht="18" customHeight="1">
      <c r="A161" s="41"/>
      <c r="B161" s="18" t="s">
        <v>9</v>
      </c>
      <c r="C161" s="24">
        <v>0</v>
      </c>
      <c r="D161" s="24">
        <v>0</v>
      </c>
      <c r="E161" s="24"/>
    </row>
    <row r="162" spans="1:5" ht="18" customHeight="1">
      <c r="A162" s="41"/>
      <c r="B162" s="18" t="s">
        <v>13</v>
      </c>
      <c r="C162" s="24">
        <v>375</v>
      </c>
      <c r="D162" s="24">
        <v>375</v>
      </c>
      <c r="E162" s="24">
        <v>0</v>
      </c>
    </row>
    <row r="163" spans="1:5" ht="27" customHeight="1">
      <c r="A163" s="41"/>
      <c r="B163" s="18" t="s">
        <v>3</v>
      </c>
      <c r="C163" s="24">
        <v>0</v>
      </c>
      <c r="D163" s="24">
        <v>0</v>
      </c>
      <c r="E163" s="24"/>
    </row>
    <row r="164" spans="1:5" ht="18.75" customHeight="1">
      <c r="A164" s="41" t="s">
        <v>47</v>
      </c>
      <c r="B164" s="14" t="s">
        <v>1</v>
      </c>
      <c r="C164" s="13">
        <f>SUM(C165:C168)</f>
        <v>115</v>
      </c>
      <c r="D164" s="13">
        <f>SUM(D165:D168)</f>
        <v>115</v>
      </c>
      <c r="E164" s="13">
        <f>SUM(E165:E168)</f>
        <v>0</v>
      </c>
    </row>
    <row r="165" spans="1:5" ht="18.75" customHeight="1">
      <c r="A165" s="41"/>
      <c r="B165" s="18" t="s">
        <v>2</v>
      </c>
      <c r="C165" s="24">
        <v>0</v>
      </c>
      <c r="D165" s="24">
        <v>0</v>
      </c>
      <c r="E165" s="24"/>
    </row>
    <row r="166" spans="1:5" ht="18.75" customHeight="1">
      <c r="A166" s="41"/>
      <c r="B166" s="18" t="s">
        <v>9</v>
      </c>
      <c r="C166" s="24">
        <v>0</v>
      </c>
      <c r="D166" s="24">
        <v>0</v>
      </c>
      <c r="E166" s="24"/>
    </row>
    <row r="167" spans="1:5" ht="18.75" customHeight="1">
      <c r="A167" s="41"/>
      <c r="B167" s="18" t="s">
        <v>13</v>
      </c>
      <c r="C167" s="24">
        <v>115</v>
      </c>
      <c r="D167" s="24">
        <v>115</v>
      </c>
      <c r="E167" s="24">
        <v>0</v>
      </c>
    </row>
    <row r="168" spans="1:5" ht="18.75" customHeight="1">
      <c r="A168" s="41"/>
      <c r="B168" s="18" t="s">
        <v>3</v>
      </c>
      <c r="C168" s="24">
        <v>0</v>
      </c>
      <c r="D168" s="24">
        <v>0</v>
      </c>
      <c r="E168" s="24"/>
    </row>
    <row r="169" spans="1:5" ht="15">
      <c r="A169" s="41" t="s">
        <v>48</v>
      </c>
      <c r="B169" s="14" t="s">
        <v>1</v>
      </c>
      <c r="C169" s="13">
        <f>SUM(C170:C173)</f>
        <v>60</v>
      </c>
      <c r="D169" s="13">
        <f>SUM(D170:D173)</f>
        <v>60</v>
      </c>
      <c r="E169" s="13">
        <f>SUM(E170:E173)</f>
        <v>60</v>
      </c>
    </row>
    <row r="170" spans="1:5" ht="15">
      <c r="A170" s="41"/>
      <c r="B170" s="18" t="s">
        <v>2</v>
      </c>
      <c r="C170" s="24">
        <v>0</v>
      </c>
      <c r="D170" s="24">
        <v>0</v>
      </c>
      <c r="E170" s="24"/>
    </row>
    <row r="171" spans="1:5" ht="15">
      <c r="A171" s="41"/>
      <c r="B171" s="18" t="s">
        <v>9</v>
      </c>
      <c r="C171" s="24">
        <v>0</v>
      </c>
      <c r="D171" s="24">
        <v>0</v>
      </c>
      <c r="E171" s="24"/>
    </row>
    <row r="172" spans="1:5" ht="16.5" customHeight="1">
      <c r="A172" s="41"/>
      <c r="B172" s="18" t="s">
        <v>13</v>
      </c>
      <c r="C172" s="24">
        <v>60</v>
      </c>
      <c r="D172" s="24">
        <v>60</v>
      </c>
      <c r="E172" s="24">
        <v>60</v>
      </c>
    </row>
    <row r="173" spans="1:5" ht="17.25" customHeight="1">
      <c r="A173" s="41"/>
      <c r="B173" s="18" t="s">
        <v>3</v>
      </c>
      <c r="C173" s="24">
        <v>0</v>
      </c>
      <c r="D173" s="24">
        <v>0</v>
      </c>
      <c r="E173" s="24"/>
    </row>
    <row r="174" spans="1:5" ht="15">
      <c r="A174" s="41" t="s">
        <v>56</v>
      </c>
      <c r="B174" s="14" t="s">
        <v>1</v>
      </c>
      <c r="C174" s="13">
        <f>SUM(C175:C178)</f>
        <v>12652.1</v>
      </c>
      <c r="D174" s="13">
        <f>SUM(D175:D178)</f>
        <v>5763</v>
      </c>
      <c r="E174" s="13">
        <f>SUM(E175:E178)</f>
        <v>3084.8999999999996</v>
      </c>
    </row>
    <row r="175" spans="1:5" ht="15">
      <c r="A175" s="41"/>
      <c r="B175" s="18" t="s">
        <v>2</v>
      </c>
      <c r="C175" s="24">
        <v>0</v>
      </c>
      <c r="D175" s="24">
        <v>0</v>
      </c>
      <c r="E175" s="24"/>
    </row>
    <row r="176" spans="1:5" ht="15">
      <c r="A176" s="41"/>
      <c r="B176" s="18" t="s">
        <v>9</v>
      </c>
      <c r="C176" s="24">
        <v>0</v>
      </c>
      <c r="D176" s="24">
        <v>0</v>
      </c>
      <c r="E176" s="24"/>
    </row>
    <row r="177" spans="1:5" ht="16.5" customHeight="1">
      <c r="A177" s="41"/>
      <c r="B177" s="18" t="s">
        <v>13</v>
      </c>
      <c r="C177" s="24">
        <v>5763</v>
      </c>
      <c r="D177" s="24">
        <v>5763</v>
      </c>
      <c r="E177" s="24">
        <v>2307.6</v>
      </c>
    </row>
    <row r="178" spans="1:5" ht="17.25" customHeight="1">
      <c r="A178" s="41"/>
      <c r="B178" s="18" t="s">
        <v>3</v>
      </c>
      <c r="C178" s="24">
        <v>6889.1</v>
      </c>
      <c r="D178" s="24">
        <v>0</v>
      </c>
      <c r="E178" s="24">
        <v>777.3</v>
      </c>
    </row>
    <row r="179" spans="1:5" ht="15">
      <c r="A179" s="2"/>
      <c r="B179" s="2"/>
      <c r="C179" s="5"/>
      <c r="D179" s="2"/>
      <c r="E179" s="10"/>
    </row>
    <row r="180" spans="1:5" ht="15">
      <c r="A180" s="48" t="s">
        <v>59</v>
      </c>
      <c r="B180" s="48"/>
      <c r="C180" s="4"/>
      <c r="D180" s="27"/>
      <c r="E180" s="9"/>
    </row>
    <row r="181" spans="1:5" ht="16.5" customHeight="1">
      <c r="A181" s="48" t="s">
        <v>58</v>
      </c>
      <c r="B181" s="48"/>
      <c r="C181" s="4"/>
      <c r="D181" s="27"/>
      <c r="E181" s="8" t="s">
        <v>60</v>
      </c>
    </row>
    <row r="182" spans="1:5" ht="17.25" customHeight="1">
      <c r="A182" s="48"/>
      <c r="B182" s="48"/>
      <c r="C182" s="4"/>
      <c r="D182" s="27"/>
      <c r="E182" s="9"/>
    </row>
    <row r="183" spans="1:5" ht="15" customHeight="1">
      <c r="A183" s="48" t="s">
        <v>43</v>
      </c>
      <c r="B183" s="48"/>
      <c r="C183" s="4"/>
      <c r="D183" s="27"/>
      <c r="E183" s="8" t="s">
        <v>49</v>
      </c>
    </row>
    <row r="184" spans="1:5" ht="18" customHeight="1">
      <c r="A184" s="49" t="s">
        <v>38</v>
      </c>
      <c r="B184" s="49"/>
      <c r="C184" s="4"/>
      <c r="D184" s="27"/>
      <c r="E184" s="9"/>
    </row>
    <row r="185" spans="1:5" ht="15">
      <c r="A185" s="19"/>
      <c r="B185" s="19"/>
      <c r="C185" s="4"/>
      <c r="D185" s="27"/>
      <c r="E185" s="9"/>
    </row>
    <row r="186" spans="1:5" ht="15">
      <c r="A186" s="23"/>
      <c r="B186" s="23"/>
      <c r="C186" s="4"/>
      <c r="D186" s="27"/>
      <c r="E186" s="9"/>
    </row>
    <row r="187" spans="1:5" ht="15">
      <c r="A187" s="23"/>
      <c r="B187" s="23"/>
      <c r="C187" s="4"/>
      <c r="D187" s="27"/>
      <c r="E187" s="9"/>
    </row>
    <row r="188" spans="1:5" ht="15">
      <c r="A188" s="19"/>
      <c r="B188" s="19"/>
      <c r="C188" s="4"/>
      <c r="D188" s="27"/>
      <c r="E188" s="9"/>
    </row>
    <row r="189" spans="1:5" ht="15">
      <c r="A189" s="19"/>
      <c r="B189" s="19"/>
      <c r="C189" s="4"/>
      <c r="D189" s="27"/>
      <c r="E189" s="9"/>
    </row>
    <row r="190" ht="15" hidden="1">
      <c r="E190" s="11">
        <f>E191+E195</f>
        <v>396500.10000000003</v>
      </c>
    </row>
    <row r="191" spans="3:5" ht="15" hidden="1">
      <c r="C191" s="7">
        <f>C192+C193+C194</f>
        <v>771368.3</v>
      </c>
      <c r="D191" s="29"/>
      <c r="E191" s="11">
        <f>E192+E193+E194</f>
        <v>316368.7</v>
      </c>
    </row>
    <row r="192" spans="3:5" ht="15" hidden="1">
      <c r="C192" s="7">
        <v>316721.2</v>
      </c>
      <c r="D192" s="29"/>
      <c r="E192" s="11">
        <f>E27+E32+E52+E57+E62+E77+E117+E122+E137+E142+E147+E152+E157</f>
        <v>300737.60000000003</v>
      </c>
    </row>
    <row r="193" spans="3:5" ht="15" hidden="1">
      <c r="C193" s="7">
        <v>454308.6</v>
      </c>
      <c r="D193" s="29"/>
      <c r="E193" s="11">
        <f>E25+E50+E60+E75+E150</f>
        <v>243.3</v>
      </c>
    </row>
    <row r="194" spans="3:5" ht="15" hidden="1">
      <c r="C194" s="7">
        <v>338.5</v>
      </c>
      <c r="D194" s="29"/>
      <c r="E194" s="11">
        <f>E151</f>
        <v>15387.8</v>
      </c>
    </row>
    <row r="195" spans="3:5" ht="15" hidden="1">
      <c r="C195" s="7">
        <v>65681.7</v>
      </c>
      <c r="D195" s="29"/>
      <c r="E195" s="11">
        <f>E196+E197+E198+E199</f>
        <v>80131.40000000001</v>
      </c>
    </row>
    <row r="196" spans="3:5" ht="15" hidden="1">
      <c r="C196" s="7">
        <v>50114.1</v>
      </c>
      <c r="D196" s="29"/>
      <c r="E196" s="11">
        <f>E28</f>
        <v>60108.6</v>
      </c>
    </row>
    <row r="197" spans="3:5" ht="15" hidden="1">
      <c r="C197" s="7">
        <v>13446</v>
      </c>
      <c r="D197" s="29"/>
      <c r="E197" s="11">
        <f>E53</f>
        <v>19614.7</v>
      </c>
    </row>
    <row r="198" spans="3:5" ht="15" hidden="1">
      <c r="C198" s="7">
        <f>882.9+991.8</f>
        <v>1874.6999999999998</v>
      </c>
      <c r="D198" s="29"/>
      <c r="E198" s="11">
        <f>E118</f>
        <v>177.6</v>
      </c>
    </row>
    <row r="199" spans="3:5" ht="15" hidden="1">
      <c r="C199" s="6">
        <v>246.9</v>
      </c>
      <c r="E199" s="11">
        <f>E138</f>
        <v>230.5</v>
      </c>
    </row>
    <row r="200" spans="3:5" ht="15" hidden="1">
      <c r="C200" s="6">
        <f>C196+C197+C198+C199</f>
        <v>65681.7</v>
      </c>
      <c r="E200" s="12">
        <f>E196+E197+E198+E199</f>
        <v>80131.40000000001</v>
      </c>
    </row>
    <row r="201" ht="15" hidden="1"/>
    <row r="202" ht="15" hidden="1">
      <c r="E202" s="11">
        <f>E32+E57+E122+E142</f>
        <v>1302.3999999999999</v>
      </c>
    </row>
  </sheetData>
  <mergeCells count="48">
    <mergeCell ref="A181:B181"/>
    <mergeCell ref="A182:B182"/>
    <mergeCell ref="A183:B183"/>
    <mergeCell ref="A184:B184"/>
    <mergeCell ref="A144:A148"/>
    <mergeCell ref="A149:A153"/>
    <mergeCell ref="A154:A158"/>
    <mergeCell ref="A159:A163"/>
    <mergeCell ref="A169:A173"/>
    <mergeCell ref="A180:B180"/>
    <mergeCell ref="A164:A168"/>
    <mergeCell ref="A174:A178"/>
    <mergeCell ref="A139:A143"/>
    <mergeCell ref="A79:A83"/>
    <mergeCell ref="A84:A88"/>
    <mergeCell ref="A89:A93"/>
    <mergeCell ref="A94:A98"/>
    <mergeCell ref="A99:A103"/>
    <mergeCell ref="A109:A113"/>
    <mergeCell ref="A114:A118"/>
    <mergeCell ref="A119:A123"/>
    <mergeCell ref="A124:A128"/>
    <mergeCell ref="A129:A133"/>
    <mergeCell ref="A134:A138"/>
    <mergeCell ref="A104:A108"/>
    <mergeCell ref="A74:A78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19:A23"/>
    <mergeCell ref="A1:E1"/>
    <mergeCell ref="A2:E2"/>
    <mergeCell ref="A4:E4"/>
    <mergeCell ref="A5:E5"/>
    <mergeCell ref="A6:E6"/>
    <mergeCell ref="A7:E7"/>
    <mergeCell ref="A8:A9"/>
    <mergeCell ref="B8:B9"/>
    <mergeCell ref="C8:D8"/>
    <mergeCell ref="E8:E9"/>
    <mergeCell ref="A11:A18"/>
  </mergeCells>
  <printOptions/>
  <pageMargins left="0.7086614173228347" right="0.11811023622047245" top="0.15748031496062992" bottom="0.15748031496062992" header="0.31496062992125984" footer="0.31496062992125984"/>
  <pageSetup fitToHeight="3" horizontalDpi="600" verticalDpi="600" orientation="portrait" paperSize="9" scale="79" r:id="rId1"/>
  <rowBreaks count="2" manualBreakCount="2">
    <brk id="53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Просвирин В.В.</cp:lastModifiedBy>
  <cp:lastPrinted>2019-07-31T08:46:38Z</cp:lastPrinted>
  <dcterms:created xsi:type="dcterms:W3CDTF">2014-07-10T11:39:57Z</dcterms:created>
  <dcterms:modified xsi:type="dcterms:W3CDTF">2019-07-31T08:48:22Z</dcterms:modified>
  <cp:category/>
  <cp:version/>
  <cp:contentType/>
  <cp:contentStatus/>
</cp:coreProperties>
</file>